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Klienci\Samorządy\Więcbork Gmina\przetarg 01.01.2021-31.12.2023\przetarg\"/>
    </mc:Choice>
  </mc:AlternateContent>
  <xr:revisionPtr revIDLastSave="0" documentId="13_ncr:1_{576141E7-B9C6-44EA-82BA-2B289F6C5592}" xr6:coauthVersionLast="45" xr6:coauthVersionMax="45" xr10:uidLastSave="{00000000-0000-0000-0000-000000000000}"/>
  <bookViews>
    <workbookView xWindow="-108" yWindow="-108" windowWidth="23256" windowHeight="12576" tabRatio="596" xr2:uid="{00000000-000D-0000-FFFF-FFFF00000000}"/>
  </bookViews>
  <sheets>
    <sheet name="informacje ogólne" sheetId="90" r:id="rId1"/>
    <sheet name="budynki" sheetId="89" r:id="rId2"/>
    <sheet name="elektronika " sheetId="83" r:id="rId3"/>
    <sheet name="środki trwałe" sheetId="92" r:id="rId4"/>
    <sheet name="pojazdy" sheetId="95" r:id="rId5"/>
    <sheet name="lokalizacje" sheetId="93" r:id="rId6"/>
    <sheet name="szkodowosc" sheetId="96" r:id="rId7"/>
  </sheets>
  <definedNames>
    <definedName name="_xlnm._FilterDatabase" localSheetId="2" hidden="1">'elektronika '!$A$4:$IT$4</definedName>
    <definedName name="_xlnm.Print_Area" localSheetId="1">budynki!$A$1:$AA$239</definedName>
    <definedName name="_xlnm.Print_Area" localSheetId="2">'elektronika '!$A$1:$D$385</definedName>
    <definedName name="_xlnm.Print_Area" localSheetId="0">'informacje ogólne'!$A$1:$J$19</definedName>
    <definedName name="_xlnm.Print_Area" localSheetId="5">lokalizacje!$A$1:$C$29</definedName>
    <definedName name="_xlnm.Print_Area" localSheetId="6">szkodowosc!$A$1:$L$66</definedName>
    <definedName name="_xlnm.Print_Area" localSheetId="3">'środki trwałe'!$A$1:$G$23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8" i="89" l="1"/>
  <c r="I237" i="89"/>
  <c r="I224" i="89"/>
  <c r="I210" i="89"/>
  <c r="I199" i="89"/>
  <c r="I183" i="89"/>
  <c r="I173" i="89"/>
  <c r="I161" i="89"/>
  <c r="K66" i="96" l="1"/>
  <c r="L66" i="96"/>
  <c r="D382" i="83" l="1"/>
  <c r="D383" i="83"/>
  <c r="D384" i="83"/>
  <c r="D287" i="83"/>
  <c r="D273" i="83"/>
  <c r="D49" i="83"/>
  <c r="D46" i="83"/>
  <c r="I231" i="89"/>
  <c r="I227" i="89"/>
  <c r="J183" i="89"/>
  <c r="Q52" i="95" l="1"/>
  <c r="Q42" i="95"/>
  <c r="Q40" i="95"/>
  <c r="Q37" i="95"/>
  <c r="Q34" i="95"/>
  <c r="Q30" i="95"/>
  <c r="Q21" i="95"/>
  <c r="K111" i="89" l="1"/>
  <c r="D37" i="83" l="1"/>
  <c r="D31" i="83"/>
  <c r="D169" i="83"/>
  <c r="D155" i="83"/>
  <c r="D152" i="83"/>
  <c r="D346" i="83"/>
  <c r="D343" i="83"/>
  <c r="D380" i="83"/>
  <c r="D338" i="83"/>
  <c r="C10" i="92" l="1"/>
  <c r="D132" i="83"/>
  <c r="D219" i="83"/>
  <c r="D201" i="83"/>
  <c r="D84" i="83"/>
  <c r="D81" i="83"/>
  <c r="D64" i="83"/>
  <c r="D194" i="83"/>
  <c r="D331" i="83"/>
  <c r="D324" i="83"/>
  <c r="D266" i="83"/>
  <c r="D263" i="83"/>
  <c r="D248" i="83"/>
  <c r="K112" i="89" l="1"/>
  <c r="K50" i="89"/>
  <c r="K47" i="89"/>
  <c r="K37" i="89"/>
  <c r="K35" i="89"/>
  <c r="H190" i="89" l="1"/>
  <c r="I191" i="89" s="1"/>
  <c r="X112" i="89"/>
  <c r="X111" i="89"/>
  <c r="X93" i="89"/>
  <c r="X50" i="89"/>
  <c r="X47" i="89"/>
  <c r="H44" i="89"/>
  <c r="I147" i="89" s="1"/>
  <c r="M43" i="89"/>
  <c r="M44" i="89" s="1"/>
  <c r="X37" i="89"/>
  <c r="X35" i="89"/>
  <c r="H161" i="89" l="1"/>
  <c r="C19" i="92"/>
  <c r="C6" i="92"/>
  <c r="E21" i="92" l="1"/>
  <c r="F21" i="92"/>
  <c r="D186" i="83" l="1"/>
  <c r="C21" i="92"/>
  <c r="D5" i="92" l="1"/>
  <c r="D21" i="92" s="1"/>
  <c r="D350" i="83" l="1"/>
  <c r="D284" i="83"/>
  <c r="D270" i="83"/>
  <c r="D165" i="83"/>
  <c r="D138" i="83"/>
  <c r="D112" i="83"/>
  <c r="D57" i="83"/>
  <c r="D42" i="83"/>
  <c r="D28" i="83"/>
  <c r="I217" i="89"/>
</calcChain>
</file>

<file path=xl/sharedStrings.xml><?xml version="1.0" encoding="utf-8"?>
<sst xmlns="http://schemas.openxmlformats.org/spreadsheetml/2006/main" count="4274" uniqueCount="1291">
  <si>
    <t>RAZEM</t>
  </si>
  <si>
    <t>PKD</t>
  </si>
  <si>
    <t>L.p.</t>
  </si>
  <si>
    <t>Nazwa jednostki</t>
  </si>
  <si>
    <t>NIP</t>
  </si>
  <si>
    <t>REGON</t>
  </si>
  <si>
    <t>lokalizacja (adres)</t>
  </si>
  <si>
    <t>W tym zbiory bibioteczne</t>
  </si>
  <si>
    <t>Jednostka</t>
  </si>
  <si>
    <t>Lp.</t>
  </si>
  <si>
    <t xml:space="preserve">Nazwa  </t>
  </si>
  <si>
    <t>Rok produkcji</t>
  </si>
  <si>
    <t>Wartość księgowa brutto</t>
  </si>
  <si>
    <t>Razem sprzęt stacjonarny</t>
  </si>
  <si>
    <t>Razem sprzęt przenośny</t>
  </si>
  <si>
    <t>Razem monitoring wizyjny</t>
  </si>
  <si>
    <t>Lokalizacja (adres)</t>
  </si>
  <si>
    <t>Zabezpieczenia (znane zabezpieczenia p-poż i przeciw kradzieżowe)</t>
  </si>
  <si>
    <t>Urządzenia i wyposażenie</t>
  </si>
  <si>
    <t>lp.</t>
  </si>
  <si>
    <t xml:space="preserve">nazwa budynku/ budowli </t>
  </si>
  <si>
    <t xml:space="preserve">przeznaczenie budynku/ budowli </t>
  </si>
  <si>
    <t>czy budynek jest użytkowany? (TAK/NIE)</t>
  </si>
  <si>
    <t>czy jest to budynkek zabytkowy, podlegający nadzorowi konserwatora zabytków?</t>
  </si>
  <si>
    <t>rok budowy</t>
  </si>
  <si>
    <t>Rodzaj materiałów budowlanych, z jakich wykonano budynek</t>
  </si>
  <si>
    <t>powierzchnia użytkowa (w m²)**</t>
  </si>
  <si>
    <t>ilość kondygnacji</t>
  </si>
  <si>
    <t>czy budynek jest podpiwniczony?</t>
  </si>
  <si>
    <t>czy jest wyposażony w windę? (TAK/NIE)</t>
  </si>
  <si>
    <t>mury</t>
  </si>
  <si>
    <t>stropy</t>
  </si>
  <si>
    <t>dach (konstrukcja i pokrycie)</t>
  </si>
  <si>
    <t>konstukcja i pokrycie dachu</t>
  </si>
  <si>
    <t>intalacja elekryczna</t>
  </si>
  <si>
    <t>sieć wodno-kanalizacyjna oraz cenralnego ogrzewania</t>
  </si>
  <si>
    <t>stolarka okienna i drzwiowa</t>
  </si>
  <si>
    <t>instalacja gazowa</t>
  </si>
  <si>
    <t>instalacja wentylacyjna i kominowa</t>
  </si>
  <si>
    <r>
      <t xml:space="preserve">opis stanu technicznego budynku wg poniższych elementów budynku </t>
    </r>
    <r>
      <rPr>
        <b/>
        <sz val="10"/>
        <color indexed="60"/>
        <rFont val="Arial"/>
        <family val="2"/>
        <charset val="238"/>
      </rPr>
      <t/>
    </r>
  </si>
  <si>
    <t>INFORMACJA O MAJĄTKU TRWAŁYM</t>
  </si>
  <si>
    <t>Adres</t>
  </si>
  <si>
    <t>Wykaz sprzętu elektronicznego stacjonarnego</t>
  </si>
  <si>
    <t>Tabela nr 1 - Informacje ogólne do oceny ryzyka w Gminie Więcbork</t>
  </si>
  <si>
    <t>Tabela nr 2 - Wykaz budynków i budowli w Gminie Więcbork</t>
  </si>
  <si>
    <t>Tabela nr 3 - Wykaz sprzętu elektronicznego w Gminie Więcbork</t>
  </si>
  <si>
    <t>Urząd Miejski</t>
  </si>
  <si>
    <t>558-00-08-540</t>
  </si>
  <si>
    <t>000530146</t>
  </si>
  <si>
    <t>7511Z</t>
  </si>
  <si>
    <t>Zakład Gospodarki Komunalnej</t>
  </si>
  <si>
    <t>558-00-01-466</t>
  </si>
  <si>
    <t>091416741</t>
  </si>
  <si>
    <t>3600Z</t>
  </si>
  <si>
    <t>561-14-06-917</t>
  </si>
  <si>
    <t>001156260</t>
  </si>
  <si>
    <t>8520Z</t>
  </si>
  <si>
    <t>oświata</t>
  </si>
  <si>
    <t>091323525</t>
  </si>
  <si>
    <t>Biuro Obsługi Oświaty Samorządowej</t>
  </si>
  <si>
    <t>558-15-32-438</t>
  </si>
  <si>
    <t>091591177</t>
  </si>
  <si>
    <t>Szkoła Podstawowa w Zakrzewku</t>
  </si>
  <si>
    <t>561-14-06-857</t>
  </si>
  <si>
    <t>001156282</t>
  </si>
  <si>
    <t>Miejsko Gminny Ośrodek Pomocy Społecznej</t>
  </si>
  <si>
    <t>561-13-29-861</t>
  </si>
  <si>
    <t>092363076</t>
  </si>
  <si>
    <t>Miejsko-Gminny Ośrodek Kultury w Więcborku</t>
  </si>
  <si>
    <t>558-15-50-548</t>
  </si>
  <si>
    <t>001240284</t>
  </si>
  <si>
    <t>9004Z</t>
  </si>
  <si>
    <t>działalność kulturalna</t>
  </si>
  <si>
    <t>Wiejski Dom Kultury w Sypniewie</t>
  </si>
  <si>
    <t>Miejsko Gminna Biblioteka Publiczna</t>
  </si>
  <si>
    <t>504-00-44-265</t>
  </si>
  <si>
    <t>Szkoła Podstawowa w Runowie Krajeńskim</t>
  </si>
  <si>
    <t>561-14-06-834</t>
  </si>
  <si>
    <t>001156313</t>
  </si>
  <si>
    <t>Budynek Urzędu Miejskiego</t>
  </si>
  <si>
    <t>TAK</t>
  </si>
  <si>
    <t>NIE</t>
  </si>
  <si>
    <t>1906</t>
  </si>
  <si>
    <t>O</t>
  </si>
  <si>
    <t>urządzenie alarmowe - dźwiękowe</t>
  </si>
  <si>
    <t>Więcbork, ul. Mickiewicza 22</t>
  </si>
  <si>
    <t>cegła ceramiczna,cegła pełna gr.25</t>
  </si>
  <si>
    <t>1 strop-belki stalowe,drewniany z wsuwką</t>
  </si>
  <si>
    <t>konstr.drewniania,pokrycie dachówka karpiówka ułożona w koronkę</t>
  </si>
  <si>
    <t>Budynek archiwum</t>
  </si>
  <si>
    <t>gaśnice</t>
  </si>
  <si>
    <t>cegła</t>
  </si>
  <si>
    <t>stropodach,beton</t>
  </si>
  <si>
    <t>stropodach,papa</t>
  </si>
  <si>
    <t>Budynek hangar</t>
  </si>
  <si>
    <t>1967</t>
  </si>
  <si>
    <t>Więcbork, nad jeziorem</t>
  </si>
  <si>
    <t>cegła kratówka</t>
  </si>
  <si>
    <t>drewniany</t>
  </si>
  <si>
    <t>drewno,płyta cementowo azbestowa</t>
  </si>
  <si>
    <t>Remiza strażacka</t>
  </si>
  <si>
    <t>1972</t>
  </si>
  <si>
    <t>Zakrzewek</t>
  </si>
  <si>
    <t>pustak,cegła</t>
  </si>
  <si>
    <t>betonowy</t>
  </si>
  <si>
    <t>drewno,eternit</t>
  </si>
  <si>
    <t>1961</t>
  </si>
  <si>
    <t>Lubcza</t>
  </si>
  <si>
    <t>pustaki żużlowe</t>
  </si>
  <si>
    <t>stropodach z płyt żelbetowych</t>
  </si>
  <si>
    <t>dżwigary kratowe drewniane, pokryty papą termozgrzewalną</t>
  </si>
  <si>
    <t>1971</t>
  </si>
  <si>
    <t>Sypniewo</t>
  </si>
  <si>
    <t>cegła ceramiczna</t>
  </si>
  <si>
    <t>stropodach</t>
  </si>
  <si>
    <t>stropodach drewniany z dżwigarów pokryty kilkoma warstwami warstwy asfaltowej</t>
  </si>
  <si>
    <t>1965</t>
  </si>
  <si>
    <t>Więcbork</t>
  </si>
  <si>
    <t>cegła ceramiczna,suporeks</t>
  </si>
  <si>
    <t>międzykondygnacyjny betonowy z elementów prefabrykowanych</t>
  </si>
  <si>
    <t>stropodach,styropapa</t>
  </si>
  <si>
    <t xml:space="preserve">Remiza strażacka </t>
  </si>
  <si>
    <t>1976</t>
  </si>
  <si>
    <t>Zabartowo</t>
  </si>
  <si>
    <t>suporeks,cegła</t>
  </si>
  <si>
    <t>strop-stalowy,żelbetowy</t>
  </si>
  <si>
    <t>Świetlica wiejska</t>
  </si>
  <si>
    <t>1918</t>
  </si>
  <si>
    <t>Witunia</t>
  </si>
  <si>
    <t>beton</t>
  </si>
  <si>
    <t>1987</t>
  </si>
  <si>
    <t>Dorotowo</t>
  </si>
  <si>
    <t>bloki gazobetonowe</t>
  </si>
  <si>
    <t xml:space="preserve">płyta pilśniowa twarda,wieńce żelbetowe,dżwigary stalowe kratowe </t>
  </si>
  <si>
    <t>dżwigary kratowe stalowe,pokryte płytą z eternitu falistego</t>
  </si>
  <si>
    <t>1986</t>
  </si>
  <si>
    <t>Puszcza</t>
  </si>
  <si>
    <t>suporeks</t>
  </si>
  <si>
    <t>belki stalowe,drewno</t>
  </si>
  <si>
    <t>drewno,blachodachówka</t>
  </si>
  <si>
    <t>1935</t>
  </si>
  <si>
    <t>Suchorączek</t>
  </si>
  <si>
    <t>pustaki żużlowe,cegła,nadproża żelbetowe prefabrykowane</t>
  </si>
  <si>
    <t>płyta gipsowo kartonowa,wieńce żelbetowe,dżwigary kratowe drewniane</t>
  </si>
  <si>
    <t>dwuspadowy,dżwigary kratowe drewniane pokryte papą asfaltową</t>
  </si>
  <si>
    <t>1959</t>
  </si>
  <si>
    <t>Pęperzyn</t>
  </si>
  <si>
    <t>konstrukcja drewniana</t>
  </si>
  <si>
    <t>betonowa,papa</t>
  </si>
  <si>
    <t>Przystanek autobusowy</t>
  </si>
  <si>
    <t>2008</t>
  </si>
  <si>
    <t>KB</t>
  </si>
  <si>
    <t>nie dotyczy</t>
  </si>
  <si>
    <t>brak</t>
  </si>
  <si>
    <t>drewniana,papa</t>
  </si>
  <si>
    <t>Wiata przystankowa</t>
  </si>
  <si>
    <t>1985</t>
  </si>
  <si>
    <t>2007</t>
  </si>
  <si>
    <t>stropodach,drewno</t>
  </si>
  <si>
    <t>papa</t>
  </si>
  <si>
    <t>Wiata odbudowana - magazyn</t>
  </si>
  <si>
    <t>Więcbork, ul. Mickiewicza</t>
  </si>
  <si>
    <t>blacha</t>
  </si>
  <si>
    <t xml:space="preserve"> -</t>
  </si>
  <si>
    <t>stalowa,drewniana</t>
  </si>
  <si>
    <t>2006</t>
  </si>
  <si>
    <t>dżwigary kratowe drewniane pokryty papa termozgrzewalną</t>
  </si>
  <si>
    <t>2011</t>
  </si>
  <si>
    <t>Runowo Kraj.</t>
  </si>
  <si>
    <t>drewniany,blacha</t>
  </si>
  <si>
    <t>2005</t>
  </si>
  <si>
    <t>Jastrzębiec</t>
  </si>
  <si>
    <t xml:space="preserve">cegła ceramiczna,gazobeton </t>
  </si>
  <si>
    <t>konstrukcja drewniana pokryta papa asfaltową+warstwa termozgrzewalnej</t>
  </si>
  <si>
    <t>Budynek ratownika</t>
  </si>
  <si>
    <t>Więcbork-plaża miejska</t>
  </si>
  <si>
    <t>żelbetowy</t>
  </si>
  <si>
    <t>drewniany,blachodachówka</t>
  </si>
  <si>
    <t xml:space="preserve">Świetlica wiejska </t>
  </si>
  <si>
    <t>1960/2010</t>
  </si>
  <si>
    <t>Jeleń</t>
  </si>
  <si>
    <t>stropodach o konstr.stalowej z więzarów pokryty blachodachówką</t>
  </si>
  <si>
    <t xml:space="preserve">Świetlica wiejska wraz ze zbiornikiem bezodpływowym </t>
  </si>
  <si>
    <t>1970/2010</t>
  </si>
  <si>
    <t>Zakrzewska Osada</t>
  </si>
  <si>
    <t>bloki gazobetonowe,betonowe,cegła silikatowa</t>
  </si>
  <si>
    <t>płyta pilśniowa twarda,wieńce żelbetowe,dżwigary stalowe kratowe z kształtowników</t>
  </si>
  <si>
    <t>stropodach o konstrukcji stalowej pokrycie płyty z eternitu falistego</t>
  </si>
  <si>
    <t>Budynek socjalno-sportowy</t>
  </si>
  <si>
    <t>bloki betonowe</t>
  </si>
  <si>
    <t>pustaki betonowo-keramzytowe na belkach żelbetowych monolitycznych</t>
  </si>
  <si>
    <t>Borzyszkowo</t>
  </si>
  <si>
    <t>cegła ceramiczna pełna</t>
  </si>
  <si>
    <t>płyty żelbetowe</t>
  </si>
  <si>
    <t>Czarmuń</t>
  </si>
  <si>
    <t>cegła,bloki gazobetonowe</t>
  </si>
  <si>
    <t>płyty gipsowo kartonowe,wieńce żelbetowe,dżwigary kratowe drewniane</t>
  </si>
  <si>
    <t>dżwigary kratowe drewniane,pokryty papą asfaltową ,płyta eternitowa falista</t>
  </si>
  <si>
    <t>Nowy Dwór</t>
  </si>
  <si>
    <t>strop odcinkowy pozostały na belkach drewnianych</t>
  </si>
  <si>
    <t>konstrukcja drewniana  pokryta eternitem falistym</t>
  </si>
  <si>
    <t>cegła,suporeks</t>
  </si>
  <si>
    <t>Śmiłowo</t>
  </si>
  <si>
    <t>deski otynkowane,ławy fundamentowe betonowe</t>
  </si>
  <si>
    <t>dżwigary kratowe drewniane,papa asfaltowa</t>
  </si>
  <si>
    <t>drewniana,eternit</t>
  </si>
  <si>
    <t>Budynek wielofunkcyjny drewniany</t>
  </si>
  <si>
    <t>Więcbork - Lasek Miejski</t>
  </si>
  <si>
    <t>drewno,cegła</t>
  </si>
  <si>
    <t>drewniana,blacha trapezowa</t>
  </si>
  <si>
    <t>Domek letniskowy</t>
  </si>
  <si>
    <t>cegła,gazobeton</t>
  </si>
  <si>
    <t>stropodach pokryty papą</t>
  </si>
  <si>
    <t>Muszla koncertowa wraz z ogrodzeniem i placem sportowo-rekreacyjnym</t>
  </si>
  <si>
    <t>stalowy pokryty blacha trapezową</t>
  </si>
  <si>
    <t xml:space="preserve">Budynek-toaleta miejska </t>
  </si>
  <si>
    <t>Więcbork, ul. Wodna</t>
  </si>
  <si>
    <t>drewno,dachówka</t>
  </si>
  <si>
    <t>Wiata magazynu</t>
  </si>
  <si>
    <t>Więcbork, ul. Wyzwolenia</t>
  </si>
  <si>
    <t>1975</t>
  </si>
  <si>
    <t>Runowo Krajeńskie</t>
  </si>
  <si>
    <t>betonowy,papa</t>
  </si>
  <si>
    <t>Budynek zaplecza socjalnego</t>
  </si>
  <si>
    <t>2004</t>
  </si>
  <si>
    <t>Więcbork, Stadion Miejski</t>
  </si>
  <si>
    <t>cegła, suporeks</t>
  </si>
  <si>
    <t>płyta żelbetonowa</t>
  </si>
  <si>
    <t>Wiata przystankowa (Mały Dworzec)</t>
  </si>
  <si>
    <t>Więcbork ul. Gdańska</t>
  </si>
  <si>
    <t>metal/PCV</t>
  </si>
  <si>
    <t>metal PCV</t>
  </si>
  <si>
    <t>urządzenie alarmowe, gaśnice</t>
  </si>
  <si>
    <t>Sypniewo ul.Szkolna 2</t>
  </si>
  <si>
    <t xml:space="preserve">Mały Dworzec Autobusowy </t>
  </si>
  <si>
    <t>Świetlica środowiskowa</t>
  </si>
  <si>
    <t>użytecz. publ.</t>
  </si>
  <si>
    <t>1997</t>
  </si>
  <si>
    <t>alarm, 3 gaśnice typu GP-2x, 1 hydrant</t>
  </si>
  <si>
    <t>ul. Pocztowa 16, Więcbork</t>
  </si>
  <si>
    <t>cegła ceramiczne</t>
  </si>
  <si>
    <t>1 strop-belki stalowe, beton,  pozostałe -drewno</t>
  </si>
  <si>
    <t>drewno, papa</t>
  </si>
  <si>
    <t>alarm, 6 gaśnic typu GP-6x, 4 hydranty</t>
  </si>
  <si>
    <t>ul. Pocztowa 16 Więcbork</t>
  </si>
  <si>
    <t>1 strop-belki stalowe, beton, pozostałe -drewno</t>
  </si>
  <si>
    <t xml:space="preserve">Budynek zaplecza </t>
  </si>
  <si>
    <t>gaśnice, hydrant</t>
  </si>
  <si>
    <t>Plaża Miejska w Więcborku</t>
  </si>
  <si>
    <t>drewniana,dachówka</t>
  </si>
  <si>
    <t>zjeżdżalnia 3-torowa dł. 23,7 m  na plazy</t>
  </si>
  <si>
    <t>fontanna</t>
  </si>
  <si>
    <t>Plac Jana Pawla II Więcbork</t>
  </si>
  <si>
    <t>budynki komunalne</t>
  </si>
  <si>
    <t>budownictwo komunalne</t>
  </si>
  <si>
    <t>mieszkalny</t>
  </si>
  <si>
    <t>tak</t>
  </si>
  <si>
    <t>1900-1939</t>
  </si>
  <si>
    <t>ul.Mickiewicza 19</t>
  </si>
  <si>
    <t>stalowy, drewniany</t>
  </si>
  <si>
    <t>konstrukcja drewniana pokryty płytami eternitowymi falistymi</t>
  </si>
  <si>
    <t>Pl.J.Pawła II 6a</t>
  </si>
  <si>
    <t>stropodach drewniany pokryty papą</t>
  </si>
  <si>
    <t>ul.Hallera 30</t>
  </si>
  <si>
    <t>stropodach o konstrukcji drewnianej pokryty papą</t>
  </si>
  <si>
    <t>konstrukcja drewniana pokryta płytami eternitowymi</t>
  </si>
  <si>
    <t>Witunia ul.Złotowska 10</t>
  </si>
  <si>
    <t>ul.Złotowska 22</t>
  </si>
  <si>
    <t>stalowy, drewniany, z pustaków na belkach</t>
  </si>
  <si>
    <t>29 Stycznia 107 Sypniewo</t>
  </si>
  <si>
    <t>płyty betonowe wielootworowe</t>
  </si>
  <si>
    <t>stropodach z płyt dachowych betonowych DKZ pokryty papą</t>
  </si>
  <si>
    <t>Al..600 lecia 11 A</t>
  </si>
  <si>
    <t>stropodach z płyt żelbetowych korytkowych pokrytych papą</t>
  </si>
  <si>
    <t>BOWiD 1</t>
  </si>
  <si>
    <t>płyty żelbetowe wielootworowe</t>
  </si>
  <si>
    <t>stropodach z płyt żelbetowych pokryty papą</t>
  </si>
  <si>
    <t>Pęperzyn 43</t>
  </si>
  <si>
    <t xml:space="preserve">żelbetowy </t>
  </si>
  <si>
    <t>stropodach konstrukcja dachu wykonana z kretownicy drewnianej z desek  pokryta papą</t>
  </si>
  <si>
    <t>ul.Gdańska 2</t>
  </si>
  <si>
    <t>konstrukcja drewniana pokryta częściowo papą oraz dachówką ceramiczną</t>
  </si>
  <si>
    <t>ul.Gdańska 24</t>
  </si>
  <si>
    <t>ul.Gdańska 8</t>
  </si>
  <si>
    <t>pustaki żużlowe na belkach żelbetowych</t>
  </si>
  <si>
    <t>stropodach z płyt dachowych korytkowych pokryty papą</t>
  </si>
  <si>
    <t>ul.Górna 7</t>
  </si>
  <si>
    <t>ul.Hallera 24</t>
  </si>
  <si>
    <t>ul.Hallera 28</t>
  </si>
  <si>
    <t>ul.Hallera 37</t>
  </si>
  <si>
    <t>ul.Hallera 3a</t>
  </si>
  <si>
    <t>ul.Hallera 42</t>
  </si>
  <si>
    <t>ul.Hallera 5</t>
  </si>
  <si>
    <t>konstrukcja drewniana pokryta papą</t>
  </si>
  <si>
    <t>ul.Hallera 22</t>
  </si>
  <si>
    <t>stropodach  o konstrukcji drewnianej pokryty papą</t>
  </si>
  <si>
    <t>ul.Kościuszki 3</t>
  </si>
  <si>
    <t>Jeleń 21</t>
  </si>
  <si>
    <t>stropodach o konstrukcji stalowej pokryty papą</t>
  </si>
  <si>
    <t>ul.Mickiewicza 21</t>
  </si>
  <si>
    <t>konstrukcja drewniana pokryta papą asfaltową</t>
  </si>
  <si>
    <t xml:space="preserve">ul.Mickiewicza 7 </t>
  </si>
  <si>
    <t>drewniany pokryty papą</t>
  </si>
  <si>
    <t>ul.Parkowa 5</t>
  </si>
  <si>
    <t>dach o konstrukcji drewnianej pokryty dachówką zakładkową cementową +mała ilość płyt eternitowych falistych</t>
  </si>
  <si>
    <t>Pęperzyn 3 (ośrodek zdrowia)</t>
  </si>
  <si>
    <t>stropodach z betonu pokryty papą</t>
  </si>
  <si>
    <t xml:space="preserve">ul.Pocztowa 10 </t>
  </si>
  <si>
    <t>ul.Pocztowa 35</t>
  </si>
  <si>
    <t>konstrukcja drewniana pokryta dachówką ceramiczną</t>
  </si>
  <si>
    <t>ul.Pocztowa 4</t>
  </si>
  <si>
    <t>ul.Pocztowa 6</t>
  </si>
  <si>
    <t>ul.Pocztowa 8</t>
  </si>
  <si>
    <t>ul.Starodworcowa 14</t>
  </si>
  <si>
    <t>Stary Rynek 2</t>
  </si>
  <si>
    <t>Suchorączek 8</t>
  </si>
  <si>
    <t>ul.29 Stycznia 63 Sypniewo</t>
  </si>
  <si>
    <t>konstrukcja drewniana pokryta płytami eternitowymi falistymi</t>
  </si>
  <si>
    <t>ul.Hallera 41</t>
  </si>
  <si>
    <t>ul.Kasztanowa 1</t>
  </si>
  <si>
    <t>konstrukcja żelbetowa pokryta papą</t>
  </si>
  <si>
    <t>ul.Krótka 2</t>
  </si>
  <si>
    <t>płyty żerańskie, drewniany</t>
  </si>
  <si>
    <t>konstrukcja z krawędziaków pokryta płytami "ondulina"</t>
  </si>
  <si>
    <t>ul.Wyzwolenia 7</t>
  </si>
  <si>
    <t>metalowy, drewniany</t>
  </si>
  <si>
    <t>konstrukcja dwreniana pokryty w połowie dachówką ceramiczną oraz blachą dachówkopodobną</t>
  </si>
  <si>
    <t>ul.Złotowska 12</t>
  </si>
  <si>
    <t>ul.Złotowska 23</t>
  </si>
  <si>
    <t xml:space="preserve">cegła </t>
  </si>
  <si>
    <t>żelbetowy wypełniony pustakami żużlowymi</t>
  </si>
  <si>
    <t>konstrukcja drewniana pokryta dachówka ceramiczną</t>
  </si>
  <si>
    <t>ul.Gdańska 11</t>
  </si>
  <si>
    <t>stalowy drewniany</t>
  </si>
  <si>
    <t>drewniany pokryty dachówką ceramiczną</t>
  </si>
  <si>
    <t>ul.Gdańska 13</t>
  </si>
  <si>
    <t>cegła,płyta obornicka</t>
  </si>
  <si>
    <t>ul.Gdańska 20</t>
  </si>
  <si>
    <t>ul.Gdańska 21</t>
  </si>
  <si>
    <t>ul.Górna 6</t>
  </si>
  <si>
    <t>ul.Hallera 15</t>
  </si>
  <si>
    <t>ul.Hallera 25</t>
  </si>
  <si>
    <t>mur pruski-drewniany,w części oficyny murowany z cegły</t>
  </si>
  <si>
    <t>eternit,papa</t>
  </si>
  <si>
    <t>ul.Hallera 3</t>
  </si>
  <si>
    <t>ul.Hallera 7</t>
  </si>
  <si>
    <t>mur pruski -ściany o konstrukcji drewnianej</t>
  </si>
  <si>
    <t>konstrukcja drewniana pokryta płytami typu ondulina</t>
  </si>
  <si>
    <t>ul.Mickiewicza 11</t>
  </si>
  <si>
    <t>stalowy</t>
  </si>
  <si>
    <t>ul.Pocztowa 7</t>
  </si>
  <si>
    <t>międzykondygnacyjny, dreniany</t>
  </si>
  <si>
    <t>ul.Powst.Wlkp 5</t>
  </si>
  <si>
    <t>elementy wielkopłytowe</t>
  </si>
  <si>
    <t>stropodach o konstrukcji żelbetowej pokryty papą</t>
  </si>
  <si>
    <t>ul.Starodworcowa 3</t>
  </si>
  <si>
    <t>konstrukcja drewniana pokryta blachą ocynkowaną</t>
  </si>
  <si>
    <t>ul.Strzelecka 14</t>
  </si>
  <si>
    <t xml:space="preserve">ul.Wyzwolenia 7a </t>
  </si>
  <si>
    <t>ul.Złotowska 58</t>
  </si>
  <si>
    <t xml:space="preserve">ul.Złotowska 10 Witunia </t>
  </si>
  <si>
    <t>ul.Wyzwolenia 24</t>
  </si>
  <si>
    <t>cegła biała</t>
  </si>
  <si>
    <t>metalowy, betonowy, drewniany</t>
  </si>
  <si>
    <t>stropodach z płyt korytkowych pokryty papą</t>
  </si>
  <si>
    <t>ul.Wyzwolenia 6</t>
  </si>
  <si>
    <t>metalowy drewniany</t>
  </si>
  <si>
    <t>ul.Złotowska 34</t>
  </si>
  <si>
    <t>ul.Złotowska 52</t>
  </si>
  <si>
    <t>Pl.Jana Pawła II 10</t>
  </si>
  <si>
    <t>Pl.Jana Pawła II 11</t>
  </si>
  <si>
    <t>bardzo dobry</t>
  </si>
  <si>
    <t>dobry</t>
  </si>
  <si>
    <t>wody brak/ogrzewanie dobre</t>
  </si>
  <si>
    <t>zły</t>
  </si>
  <si>
    <t>dostateczny</t>
  </si>
  <si>
    <t xml:space="preserve"> nie dotyczy</t>
  </si>
  <si>
    <t xml:space="preserve"> sieć dobry/centralnego brak</t>
  </si>
  <si>
    <t>nie dotyczty</t>
  </si>
  <si>
    <t>zła</t>
  </si>
  <si>
    <t>nie dotyczyy</t>
  </si>
  <si>
    <t>dobra</t>
  </si>
  <si>
    <t>b.dobry</t>
  </si>
  <si>
    <t>-</t>
  </si>
  <si>
    <t>ul.Mickiewicza 22
89-410 Więcbork</t>
  </si>
  <si>
    <t>ul.Pocztowa 2 
89-410 Więcbork</t>
  </si>
  <si>
    <t>Budynek socjalno - warsztatowy</t>
  </si>
  <si>
    <t>socjalny</t>
  </si>
  <si>
    <t>gaśnice hydranty dozór</t>
  </si>
  <si>
    <t>Oczyszczalnia Runowo</t>
  </si>
  <si>
    <t>gazobeton</t>
  </si>
  <si>
    <t>żelbet</t>
  </si>
  <si>
    <t>Budynek dmuchaw i wirówek</t>
  </si>
  <si>
    <t>technologiczny</t>
  </si>
  <si>
    <t>Budynek energ. Przepomp. P-1</t>
  </si>
  <si>
    <t>Budynek krat. z komórką</t>
  </si>
  <si>
    <t>blacha falista</t>
  </si>
  <si>
    <t>Budynek stacji wodociągowej</t>
  </si>
  <si>
    <t>betron</t>
  </si>
  <si>
    <t>Budynek kotłowni</t>
  </si>
  <si>
    <t>Więcbork Gdańska</t>
  </si>
  <si>
    <t>Budynek kotłowni nowa część</t>
  </si>
  <si>
    <t>płyta warstwowa</t>
  </si>
  <si>
    <t>Zestaw komputerowy</t>
  </si>
  <si>
    <t>Siedziba Spółki ul.Pocztowa 2 Więcbork</t>
  </si>
  <si>
    <t>Oczyszczania ścieków Runowo Młyn</t>
  </si>
  <si>
    <t xml:space="preserve">Więcbork stacja wodociągowa ul.Brzozowa </t>
  </si>
  <si>
    <t>Kotłownia ul.BoWiD</t>
  </si>
  <si>
    <t>Stacja Wodociągowa Runowo Kraj, Pęperzyn, Witunia, Jastrzębiec, Sypniewo, Zabartowo</t>
  </si>
  <si>
    <t>alarm, hydranty, gasnice, dozór całą dobę</t>
  </si>
  <si>
    <t>gaśnice, hydranty, dozór 8 godzin, alarm</t>
  </si>
  <si>
    <t>alarm, gaśnice, dozór 24 godz</t>
  </si>
  <si>
    <t>hydranty, gaśnice, dozór całą dobę, alarm</t>
  </si>
  <si>
    <t>dozór całą dobę, hydrant, gaśnice</t>
  </si>
  <si>
    <t>ul. Wyzwolenia 19 
89-410 Więcbork</t>
  </si>
  <si>
    <t>Budynek szkolny wraz z salą gimnastyczna i łącznikiem</t>
  </si>
  <si>
    <t>monitoring, alarm, gaśnice, hydranty</t>
  </si>
  <si>
    <t>Wyzwolenia 19</t>
  </si>
  <si>
    <t>kratówka</t>
  </si>
  <si>
    <t>akermany</t>
  </si>
  <si>
    <t>pokrycie z papy, płyty korytkowe</t>
  </si>
  <si>
    <t>Plac zabaw "Kubuś"</t>
  </si>
  <si>
    <t>monitoring</t>
  </si>
  <si>
    <t>Budynek sanitarno-szatniowy wraz z infrastrukturą "Orlik"</t>
  </si>
  <si>
    <t>monitoring, gaśnica</t>
  </si>
  <si>
    <t>gazobeton, bloczki betonowe,</t>
  </si>
  <si>
    <t>płyta wielootworowa</t>
  </si>
  <si>
    <t>papa termozgrzewalna, stropodach</t>
  </si>
  <si>
    <t>Ogrodzenie "Orlik"</t>
  </si>
  <si>
    <t>Oświetlenie boisk "Orlik"</t>
  </si>
  <si>
    <t>Boisko wielofunkcyjne "Orlik"</t>
  </si>
  <si>
    <t>Boisko do piłki nożnej "Orlik"</t>
  </si>
  <si>
    <t>Budynek gospodarczy nr 1</t>
  </si>
  <si>
    <t>magazyn</t>
  </si>
  <si>
    <t>gaśnica</t>
  </si>
  <si>
    <t>drewniana</t>
  </si>
  <si>
    <t>pokrycie z papy, konstrukcja drewniana</t>
  </si>
  <si>
    <t>Budynek gospodarczy nr 2</t>
  </si>
  <si>
    <t>Magazynek przy sali gimnastycznej</t>
  </si>
  <si>
    <t>gipsowe, podwieszane, uzupełnione watą szklaną</t>
  </si>
  <si>
    <t>nie występuje</t>
  </si>
  <si>
    <t>okiennej brak, drzwiowa dostateczny</t>
  </si>
  <si>
    <t>ul. Szkolna 1
 89-422 Sypniewo</t>
  </si>
  <si>
    <t>Budynek szkolny</t>
  </si>
  <si>
    <t>szkoła</t>
  </si>
  <si>
    <t>cegła pełna,bloczki gazobetonowe</t>
  </si>
  <si>
    <t>Pawilon wolnostojący</t>
  </si>
  <si>
    <t>świetlica</t>
  </si>
  <si>
    <t>cegła pełna</t>
  </si>
  <si>
    <t>Ogrodzenia + parkany</t>
  </si>
  <si>
    <t>płot</t>
  </si>
  <si>
    <t>siatka, słupki</t>
  </si>
  <si>
    <t xml:space="preserve">Sypniewo 
ul. Szkolna 1 </t>
  </si>
  <si>
    <t>Niszczarka</t>
  </si>
  <si>
    <t>Laptop</t>
  </si>
  <si>
    <t>Pęperzyn 33
 89-410 Więcbork</t>
  </si>
  <si>
    <t>Budynek szkolny (główny i gospodarczy)</t>
  </si>
  <si>
    <t>alarm, gaśnice, hydrant</t>
  </si>
  <si>
    <t>Pęperzyn 33; 89-410 Więcbork</t>
  </si>
  <si>
    <t>betonowe</t>
  </si>
  <si>
    <t>styropapa-wymiana w 2012r.</t>
  </si>
  <si>
    <t>Sala gimnastyczna</t>
  </si>
  <si>
    <t>Trakt komunikacyjny - polbruk</t>
  </si>
  <si>
    <t>2010 i 2012</t>
  </si>
  <si>
    <t>Oczyszczalnia wód i ścieków/ szambo</t>
  </si>
  <si>
    <t>Ogrodzenia i parkany</t>
  </si>
  <si>
    <t>Częściowo wymienione w 2011r.</t>
  </si>
  <si>
    <t xml:space="preserve">brak </t>
  </si>
  <si>
    <t>częściowo</t>
  </si>
  <si>
    <t>Projektor "Benq"</t>
  </si>
  <si>
    <t xml:space="preserve">Aleja 600-lecia 4 
89-410 Więcbork </t>
  </si>
  <si>
    <t>1967-1969</t>
  </si>
  <si>
    <t>Al.. 600- lecia 4</t>
  </si>
  <si>
    <t>płyty betonowe,styropapa</t>
  </si>
  <si>
    <t>Kuchnia + stołówka</t>
  </si>
  <si>
    <t>Garaż</t>
  </si>
  <si>
    <t>dach drewniany pokryty styropapą</t>
  </si>
  <si>
    <t>Boisko wielofunkcyjne</t>
  </si>
  <si>
    <t>Al. 600- lecia 4</t>
  </si>
  <si>
    <t>Ogrodzenie</t>
  </si>
  <si>
    <t>nia ma</t>
  </si>
  <si>
    <t>butle gazowe</t>
  </si>
  <si>
    <t>nie ma</t>
  </si>
  <si>
    <t>TAK, częściowo</t>
  </si>
  <si>
    <t>Urządzenie wielofunkcyjne Samsung SL-M2875FD</t>
  </si>
  <si>
    <t>8510Z</t>
  </si>
  <si>
    <t>ul.Gdańska 13
 89-410 Więcbork</t>
  </si>
  <si>
    <t>brak zabezpieczeń przeciwkradzieżowych (krat, alarmu)</t>
  </si>
  <si>
    <t>Więcbork, ul. Gdańska 13</t>
  </si>
  <si>
    <t>pustaki gazobetonowe, cegła</t>
  </si>
  <si>
    <t>żelbetowe</t>
  </si>
  <si>
    <t>stropodacho konstrukcji żelbetowej monolitycznej</t>
  </si>
  <si>
    <t>Przedszkole  Filialne w Sypniewie</t>
  </si>
  <si>
    <t>jedna bryła budynku</t>
  </si>
  <si>
    <t>cegła w większości czerwona-różne grubości</t>
  </si>
  <si>
    <t>drewniane wyprawione tynkiem oparte na krokwiach</t>
  </si>
  <si>
    <t xml:space="preserve"> płaski drewniany</t>
  </si>
  <si>
    <t>Budynek stary</t>
  </si>
  <si>
    <t>Drogi i ulice</t>
  </si>
  <si>
    <t>Oczyszczalnia wód i ścieków w Sypniewie</t>
  </si>
  <si>
    <t>Budynek gospodarczy w Więcborku</t>
  </si>
  <si>
    <t>pustak</t>
  </si>
  <si>
    <t>brak danych</t>
  </si>
  <si>
    <t>Jastrzębiec 17 
89-410 Więcbork</t>
  </si>
  <si>
    <t>edukacja</t>
  </si>
  <si>
    <t>biała cegła</t>
  </si>
  <si>
    <t>żelbetonowe</t>
  </si>
  <si>
    <t>płaski betonowy + papa</t>
  </si>
  <si>
    <t>Budynek gospodarczy</t>
  </si>
  <si>
    <t>Ogrodzenie i parkany</t>
  </si>
  <si>
    <t>Trylinka - drogi</t>
  </si>
  <si>
    <t>Zbiornik nieczystości pł.</t>
  </si>
  <si>
    <t>Sypniewo,
 ul. 29- Stycznia</t>
  </si>
  <si>
    <t>Więcbork 
ul. Gdańska 13</t>
  </si>
  <si>
    <t>Więcbork 
ul. Gdańska 14</t>
  </si>
  <si>
    <t>Sypniewo 
ul. 29 Stycznia</t>
  </si>
  <si>
    <t>6920Z</t>
  </si>
  <si>
    <t>ul. Pocztowa 16; 89-510 Więcbork</t>
  </si>
  <si>
    <t>Zakrzewek 25
 89-410 Więcbork</t>
  </si>
  <si>
    <t>pustak żużlowy,cegła</t>
  </si>
  <si>
    <t>cegła,drewno</t>
  </si>
  <si>
    <t>Studnia</t>
  </si>
  <si>
    <t>Boisko</t>
  </si>
  <si>
    <t>ul. Mickiewicza 22A
 89-410 Więcbork</t>
  </si>
  <si>
    <t>Siedziba MGOPS</t>
  </si>
  <si>
    <t>użytecz. Publ.</t>
  </si>
  <si>
    <t>ul. Mickiewicza 22A, Więcbork</t>
  </si>
  <si>
    <t>cegły ceramiczne</t>
  </si>
  <si>
    <t>drewno, papa, dachówka</t>
  </si>
  <si>
    <t>Świetlica Środowiskowa ul. Pocztowa 16, 89-410 Więcbork</t>
  </si>
  <si>
    <t>ul.Pocztowa 2
 89-410 Więcbork</t>
  </si>
  <si>
    <t>Dom Kultury</t>
  </si>
  <si>
    <t>Więcbork Pocztowa 2</t>
  </si>
  <si>
    <t xml:space="preserve"> żelbetowe</t>
  </si>
  <si>
    <t>konstrukcji żelbetowej z płyt dachowych pokrytych papą</t>
  </si>
  <si>
    <t>konstrukcja drewniana pokryta blachodachówką</t>
  </si>
  <si>
    <t>ulica Pocztowa 2, 89-410 Więcbork</t>
  </si>
  <si>
    <t>gaśnice,hydranty,alarmy</t>
  </si>
  <si>
    <t>Budynek WDK</t>
  </si>
  <si>
    <t>3 gaśnice proszkowe, czujniki</t>
  </si>
  <si>
    <t xml:space="preserve">Sypniewo, ul. 29 Stycznia </t>
  </si>
  <si>
    <t>strop drewniany</t>
  </si>
  <si>
    <t>parter</t>
  </si>
  <si>
    <t>ul. gen.J.Hallera 22
 89-410 Więcbork</t>
  </si>
  <si>
    <t>9101A</t>
  </si>
  <si>
    <t>alarm antywłamaniowy z czujnikami ruchu, gaśnice</t>
  </si>
  <si>
    <t xml:space="preserve">zabezpieczenia
(znane zabiezpieczenia p-poż i przeciw kradzieżowe)                                      </t>
  </si>
  <si>
    <t>Sypniewo, ul. 29 Stycznia Wiejski Dom Kultury</t>
  </si>
  <si>
    <t>Runowo 58, 89-421 Runowo Krajeńskie</t>
  </si>
  <si>
    <t>szkolnictwo</t>
  </si>
  <si>
    <t>Runowo 58</t>
  </si>
  <si>
    <t>brak poddasza</t>
  </si>
  <si>
    <t>Budynek</t>
  </si>
  <si>
    <t>gaśnice 10 szt i 1 hydrant; instalacja alamowa (sygnał przekazywany do dyrektora i woźnego); kraty w oknach pracowni komputerowej</t>
  </si>
  <si>
    <t>cegła czerwona</t>
  </si>
  <si>
    <t>blachodachówka</t>
  </si>
  <si>
    <t>OGÓŁEM</t>
  </si>
  <si>
    <t>Elementy mające wpływ na ocenę ryzyka</t>
  </si>
  <si>
    <t>cmenatrze komunalne, składowiska odpadów, oczyszczalnie ścieków, warszaty naprawcze, place zabaw, baseny, szatnia, stołówka</t>
  </si>
  <si>
    <t>planowane imprezy nie podlegające ubezpieczeniu OC</t>
  </si>
  <si>
    <t>30 kulturalno- rozrywkowych, 200- 1500 uczestników</t>
  </si>
  <si>
    <t xml:space="preserve">Klimatyzator LG ścienny </t>
  </si>
  <si>
    <t>plac zabaw, szatnia, stołówka, orlik</t>
  </si>
  <si>
    <t>namioty</t>
  </si>
  <si>
    <t>Zestaw tablicy interaktywnej</t>
  </si>
  <si>
    <t>Stacjonarny zestaw komputerowy</t>
  </si>
  <si>
    <t>szatnia, stołówka</t>
  </si>
  <si>
    <t>tablice interaktywne 3 zestawy</t>
  </si>
  <si>
    <t>projektor</t>
  </si>
  <si>
    <t>Projektor "VIVOTEK"</t>
  </si>
  <si>
    <t>15 ogólnokształcących, 400 uczestników</t>
  </si>
  <si>
    <t>Projektor VIEWSONIC PJD5150 SVGA</t>
  </si>
  <si>
    <t>Projektor Epson EB-S 18</t>
  </si>
  <si>
    <t>Przedszkole Gminne "Niezapominajka" w Więcborku</t>
  </si>
  <si>
    <t>plac zabaw</t>
  </si>
  <si>
    <t>3 dyskoteki, 90 uczestników</t>
  </si>
  <si>
    <t>Laptop Asus UX303</t>
  </si>
  <si>
    <t>pomieszczenie gospodarcze</t>
  </si>
  <si>
    <t>Używany stacjonarny zestaw komputerowy</t>
  </si>
  <si>
    <t>30 plenerowych, 3000 uczestników</t>
  </si>
  <si>
    <t>zestaw komputerowy ADAX DELTA z oprogramowaniem</t>
  </si>
  <si>
    <t>zestaw komputerowy ADAX DELTA WXPS 4460</t>
  </si>
  <si>
    <t>urządzenie KYOCERA FS-652 MFP+szafka</t>
  </si>
  <si>
    <t>projektor BENQA W111OS DLP 1080p 2000 ANSI</t>
  </si>
  <si>
    <t>alarm, gaśnice</t>
  </si>
  <si>
    <t>Niszczarka REXEL</t>
  </si>
  <si>
    <t>plac zabaw, szatnia, stołówka</t>
  </si>
  <si>
    <t>ul. Pocztowa 16
 89-410 Więcbork</t>
  </si>
  <si>
    <t>Monitor Benq / 3 szt</t>
  </si>
  <si>
    <t xml:space="preserve">gaśnica - 1 szt, system alarmowy -1 zestaw, drzwi zew. z 2 zamkami antywłamaniowymi </t>
  </si>
  <si>
    <t>340458224</t>
  </si>
  <si>
    <t>367993318</t>
  </si>
  <si>
    <t>Tablica interaktywna Returnstar IQ Board IRS</t>
  </si>
  <si>
    <t>Projektor NEC UM 361X+ zawieszenie</t>
  </si>
  <si>
    <t>Notebook HP ProBook 650 G1</t>
  </si>
  <si>
    <t>PC ACER AXC+704G-UW61 -8 sztuk komputery</t>
  </si>
  <si>
    <t>Monitory AOC 18,5 E975SWDA VGA DVD- 8 sztuk</t>
  </si>
  <si>
    <t xml:space="preserve">Zestaw komputerowy;monitor LENOVO,komputer LENOVO,MS OFFICE 2016 </t>
  </si>
  <si>
    <t>Serwer plików NAS QNAP TS-451+-2GB</t>
  </si>
  <si>
    <t>Urządzenie wielofunkcyjne EPSON L 365</t>
  </si>
  <si>
    <t>Dysk zewnętrzny TOSHIBA 2,5</t>
  </si>
  <si>
    <t>serwer NAS QNAP TS-451</t>
  </si>
  <si>
    <t>zestaw komputerowy ADAX DELTA WXPC 6400</t>
  </si>
  <si>
    <t>rzutnik multimedialny z osprzętem</t>
  </si>
  <si>
    <t>nawigacja TOMTOM</t>
  </si>
  <si>
    <t>Środowiskowy Dom Samopomocy w Więcborku</t>
  </si>
  <si>
    <t>ul.Pocztowa 16
 89-410 Więcbork</t>
  </si>
  <si>
    <t>kolumna aktywna ALTO TX 15 300W</t>
  </si>
  <si>
    <t>ALTO Professional Mikser Live 1202</t>
  </si>
  <si>
    <t>notebook DELL INSPIRION 15 5567 15,6" HP</t>
  </si>
  <si>
    <t>kamera cyfrowa PANASONIC HC-VX 980</t>
  </si>
  <si>
    <t>kamera Provision DI 390AHDE36</t>
  </si>
  <si>
    <t>Szkoła Podstawowa w Sypniewie</t>
  </si>
  <si>
    <t>001156276</t>
  </si>
  <si>
    <t>Szkoła Podstawowa w Pęperzynie</t>
  </si>
  <si>
    <t>Tablica interaktywna - zestaw</t>
  </si>
  <si>
    <t>Szkoła Podstawowanr 2 w Więcborku</t>
  </si>
  <si>
    <t>Szkoła Podstawowa nr 2 w Więcborku</t>
  </si>
  <si>
    <t>System monitoringu na ul.Gdańskiej Więcbork</t>
  </si>
  <si>
    <t>Kamera monitorująca targowisko</t>
  </si>
  <si>
    <t>Klimatyzator LG Basic</t>
  </si>
  <si>
    <t xml:space="preserve">Zapora FIREWALL </t>
  </si>
  <si>
    <t>Drukarka HP Officejet7612 (WIFI,LAN,ADF,DUPLEX)</t>
  </si>
  <si>
    <t>Klimatyzator HAIER 2,5KW</t>
  </si>
  <si>
    <t>Serwer typu S-DELL Power Edge T710 i szafa</t>
  </si>
  <si>
    <t xml:space="preserve"> Miejsko Gminna Biblioteka Publiczna</t>
  </si>
  <si>
    <t xml:space="preserve"> Miejsko-Gminny Ośrodek Kultury w Więcborku</t>
  </si>
  <si>
    <t xml:space="preserve"> Miejsko Gminny Ośrodek Pomocy Społecznej</t>
  </si>
  <si>
    <t xml:space="preserve">WYKAZ LOKALIZACJI, W KTÓRYCH PROWADZONA JEST DZIAŁALNOŚĆ ORAZ LOKALIZACJI, GDZIE ZNAJDUJE SIĘ MIENIE NALEŻĄCE DO GMINY WIĘCBORK </t>
  </si>
  <si>
    <t>Szkoła Podstawowa nr 1 w Więcborku</t>
  </si>
  <si>
    <t>okien brak, drzwi nowe</t>
  </si>
  <si>
    <t>Budynek odwadniania piasku</t>
  </si>
  <si>
    <t>Nie</t>
  </si>
  <si>
    <t>Budynek stacji transformatorowej</t>
  </si>
  <si>
    <t>energetyczny</t>
  </si>
  <si>
    <t>Budynek przepompowni Plebanka</t>
  </si>
  <si>
    <t xml:space="preserve"> hydranty </t>
  </si>
  <si>
    <t xml:space="preserve"> hydranty</t>
  </si>
  <si>
    <t>Dell</t>
  </si>
  <si>
    <t>Drukarka HP</t>
  </si>
  <si>
    <t>Tablica interaktywna</t>
  </si>
  <si>
    <t>Ksero</t>
  </si>
  <si>
    <t>Radioodtwarzacz</t>
  </si>
  <si>
    <t>suma ubezpieczenia (wartość) księgowa brutto/ odtworzeniowa</t>
  </si>
  <si>
    <t>8899Z</t>
  </si>
  <si>
    <t>Solary: na budynku świetlicy wiejskiej w Borzyszkowie o wartości księgowej brutto; 17 411,88 zł,  Namioty: 6mx3m magazyn ul. Mickiewicza 22 Więcbork wartość księgowa brutto 4 100,00 zł, 6mx12m garaż Frydychowo wartość księgowa brutto 2 879,99 zł, 6mx3m świetlica wiejska w jeleniu wartość księgowa brutto 1 196,00zł, 4mx8m świetlica wiejska w Nowym Dworze wartość księgowa brutto 2 582,00 zł, 4mx10m Zgniłka 14 wartość księgowa brutto 2 300,00 zł, 4mx8m Górowatki 9 wartość księgowa bruttto 2 180,00 zł</t>
  </si>
  <si>
    <t>Świetlica wiejska -139,25 m2     mieszkanie komunalne 54,07m2</t>
  </si>
  <si>
    <t>Ośrodek Zdrowia - 98,50m2     mieszk.kom. 95,70m2</t>
  </si>
  <si>
    <t>Budynek - Klub Samopomocy oraz pomieszczenia socjalne</t>
  </si>
  <si>
    <t>ul.Gdańska 1 (226,04m2) Al.600-2 (134,32m2)</t>
  </si>
  <si>
    <t>Stary Rynek 3</t>
  </si>
  <si>
    <t>lokal mieszkalny w budynku należącym do wspólnoty</t>
  </si>
  <si>
    <t>ul.Pocztowa 1</t>
  </si>
  <si>
    <t>ul.Pocztowa 37</t>
  </si>
  <si>
    <t>Lubcza 14</t>
  </si>
  <si>
    <t>Śmiłowo 6</t>
  </si>
  <si>
    <t>Runowo Kr. 36</t>
  </si>
  <si>
    <t>lokal mieszkalny w budynku należącym do PKP</t>
  </si>
  <si>
    <t>umowa najmu</t>
  </si>
  <si>
    <t>Więcbork ul.Dworcowa  6</t>
  </si>
  <si>
    <t xml:space="preserve">Pęperzyn </t>
  </si>
  <si>
    <t>Runowo Kr.</t>
  </si>
  <si>
    <t>Centrala telefoniczna SLICAN IPL-256.A 14x8WM</t>
  </si>
  <si>
    <t>Drukarka igłowa Epson LX-350 EU</t>
  </si>
  <si>
    <t>serwer</t>
  </si>
  <si>
    <t>kamery wewnątrz i na zewnątrz budynku</t>
  </si>
  <si>
    <t>cmnentarz komunalny Więcbork ul.Wyzwolenia</t>
  </si>
  <si>
    <t>Komputer stacjonarny (stacja dysków) + monitor</t>
  </si>
  <si>
    <t xml:space="preserve">Biuro Obsługi Oświaty Samorządowej </t>
  </si>
  <si>
    <t xml:space="preserve">Klub Dziecięcy </t>
  </si>
  <si>
    <t xml:space="preserve">ul. Gdańska 13,        89-410 Więcbork </t>
  </si>
  <si>
    <t>504-00-75-662</t>
  </si>
  <si>
    <t>instalacja wczesnego ostrzegania p/poż</t>
  </si>
  <si>
    <t>Szkoła Podstawowa w Oddziałami Integracyjnymi</t>
  </si>
  <si>
    <t>Szkoła Podstawowa  w Oddziałami Integracyjnymi</t>
  </si>
  <si>
    <t>Dodatkowe informacje</t>
  </si>
  <si>
    <t xml:space="preserve">szkody powodziowe: 12.08.2017- 2 000,00 zł </t>
  </si>
  <si>
    <t>Rejestrator HD-CVI BCX-XVR1601-II 2TB</t>
  </si>
  <si>
    <t>Urządzenie wielofunkcyjne Btother</t>
  </si>
  <si>
    <t>parking</t>
  </si>
  <si>
    <t>kostka brukowa</t>
  </si>
  <si>
    <t>urzadzenie wielofunkcyjne Olivetti</t>
  </si>
  <si>
    <t>serwer + dysk</t>
  </si>
  <si>
    <t>Photony 3 zestawy</t>
  </si>
  <si>
    <t>Notebook HP</t>
  </si>
  <si>
    <t xml:space="preserve">Notebook Asus </t>
  </si>
  <si>
    <t>tablet samsung</t>
  </si>
  <si>
    <t>tablet samsung 2 szt</t>
  </si>
  <si>
    <t>tablet huawei</t>
  </si>
  <si>
    <t>001156299</t>
  </si>
  <si>
    <t>Laptop "LENOVO"</t>
  </si>
  <si>
    <t>Laptop "ACER"</t>
  </si>
  <si>
    <t>Kopiarka Konica-Minolta BIZHUB 226</t>
  </si>
  <si>
    <t>mienie będące w posiadaniu (użytkowane) na podstawie umów najmu, dzierżawy, użytkowania, leasingu lub umów pokrewnych</t>
  </si>
  <si>
    <t>Kolumna aktywna</t>
  </si>
  <si>
    <t>Kopiarka OLIVETTI D-KOPIA 4023M</t>
  </si>
  <si>
    <t>Tablety (9  sztuk)</t>
  </si>
  <si>
    <t>Switch zarządzalny Cisco SG300-52x100</t>
  </si>
  <si>
    <t>router Draytek vigor 2860Ln</t>
  </si>
  <si>
    <t>telefaks Panasonic KX-FT988PD</t>
  </si>
  <si>
    <t>zestaw komputerowy ADAX DELTA WXPC 7400</t>
  </si>
  <si>
    <t>drukarka Kyocera Ecosys P 3045DN</t>
  </si>
  <si>
    <t>kamera cyfrowa 4K Sony FDRAX33B</t>
  </si>
  <si>
    <t>dysk przenośny Seagate STDR2000200 2TB</t>
  </si>
  <si>
    <t>dysk zewnętrzny HDD 1 TB 2,5"</t>
  </si>
  <si>
    <t>Centrum Aktywności Seniora ul. Mickiewicza 22B, 89-410 Więcbork</t>
  </si>
  <si>
    <t>alarm, gaśnica</t>
  </si>
  <si>
    <t>bieżnia magnetyczna CORUN 15</t>
  </si>
  <si>
    <t>telefon stacjonarny PANASONIC</t>
  </si>
  <si>
    <t>notebook HP 250GG 15,6" HD</t>
  </si>
  <si>
    <t>Biuro ul.Pocztowa 2</t>
  </si>
  <si>
    <t xml:space="preserve">monitoring, alarm </t>
  </si>
  <si>
    <t>001156307</t>
  </si>
  <si>
    <t>8891Z</t>
  </si>
  <si>
    <t>Zakład Gospodarki Komunalnej sp.zo.o.</t>
  </si>
  <si>
    <t>Aparat fotograficzny PANASONIC</t>
  </si>
  <si>
    <t>Miejsko – Gminna Biblioteka Publiczna w Więcborku ul. gen. J. Hallera 22, 89-410 Więcbork</t>
  </si>
  <si>
    <t xml:space="preserve"> gaśnice</t>
  </si>
  <si>
    <t>Filia biblioteki w Sypniewie, ul. 29 Stycznia 36, 89-422 Sypniewo</t>
  </si>
  <si>
    <t xml:space="preserve">Filia biblioteki w Runowie Krajeńskim, Runowo Krajeńskie 58, 89-421 Runowo Krajeńskie </t>
  </si>
  <si>
    <t xml:space="preserve">HP LaserJet Pro 500 - urządzenie wielofunkcyjne </t>
  </si>
  <si>
    <t>Zestaw do monitoringu wizyjnego Hikvision (PSZOK)</t>
  </si>
  <si>
    <t>System monitoringu wraz z infrastrukturą na Promenadzie w Więcborku</t>
  </si>
  <si>
    <t>pomost stały i pływający na molo</t>
  </si>
  <si>
    <t>Jezioro Więcborskie przy Placu Jana Pawła II (Promenada)</t>
  </si>
  <si>
    <t>Więcbork, ul. Mickiewicza 22B</t>
  </si>
  <si>
    <t>lokale mieszkalne wykupione, przedszkole filia Więcbork</t>
  </si>
  <si>
    <t>Borzyszkowo 7</t>
  </si>
  <si>
    <t>Lokal mieszkalny w budynu należącym do wspólnoty Pod Brzozą</t>
  </si>
  <si>
    <t>ul. Pocztowa 18</t>
  </si>
  <si>
    <t>betonowa,drewniana, blachodachówka</t>
  </si>
  <si>
    <t>konstrukcja stalowa pokryta płytami wielowarstwowymi (płyta obornicka)</t>
  </si>
  <si>
    <t>konstrukcja drewniana powlekana dachówkopodobną</t>
  </si>
  <si>
    <t>konstrukcja stropodachu z dzwigarów drewnianych (pokryta blachodachówką)</t>
  </si>
  <si>
    <t>ul.Ogrodowa 9 i ul.Ogrodowa 9a</t>
  </si>
  <si>
    <t>Al.600 lecia 11 i          Al.600 lecia 11b</t>
  </si>
  <si>
    <t xml:space="preserve">Budynek Poczty  - 21,55 m2                 mieszk.kom. 75,11 m2       </t>
  </si>
  <si>
    <t>Środowiskowy Dom Samopomocy - część budynku</t>
  </si>
  <si>
    <t xml:space="preserve">Laptop Lenovo Ideapad 320  17,3'' </t>
  </si>
  <si>
    <t>Komputer stacjonarny Lenovo + monitor Philips</t>
  </si>
  <si>
    <t>Monitor Philips Led 22''</t>
  </si>
  <si>
    <t>Monitor PhilipsLed 23,9'' (2 szt *405,00)</t>
  </si>
  <si>
    <t>Niszczarka do papieru Fellowes 60Cs (3 szt)</t>
  </si>
  <si>
    <t xml:space="preserve">Urządzenie wielofunkcyjne HP Color Laser Jet </t>
  </si>
  <si>
    <t>gaśnice proszkowe szt. 6,hydranty szt. 5</t>
  </si>
  <si>
    <t>tak/częściowo</t>
  </si>
  <si>
    <t>Dysk przenośny WD DESKTOP 4 TB WOB</t>
  </si>
  <si>
    <t>Mikrofon Instrumentalny SHURE SM 57 LCE  SZT 2</t>
  </si>
  <si>
    <t>Mikrofon Instrumentalny SHURE PGA 81XLR  SZT4</t>
  </si>
  <si>
    <t>Mikrofon bezprzewodowy SHURE BETA 52 szt 1</t>
  </si>
  <si>
    <t xml:space="preserve">Głośnik mobilny MANTA SPK 614 </t>
  </si>
  <si>
    <t>notebook LENOVO 80TV czarny + MS Ofiice</t>
  </si>
  <si>
    <t>serwer Dell POWEREDGE R440</t>
  </si>
  <si>
    <t>skaner Canon Lide 300</t>
  </si>
  <si>
    <t>drukarka EPSON L3050</t>
  </si>
  <si>
    <t>1 strop - belki stalowe, beton, pozostałe - drewno</t>
  </si>
  <si>
    <t>Tablica interaktywna PROMETHAN ACTIVE +Projektor + uchwyt regulowany+ Okablowanie+ Głośniki</t>
  </si>
  <si>
    <t>Tablica Interaktywna PROMETHAN ACTIVE +Projektor + uchwyt regulowany+ Okablowanie+ Głośniki</t>
  </si>
  <si>
    <t>Pralko-Suszarka HOTPOINT AQD1070D49EU/BN</t>
  </si>
  <si>
    <t>Niszczarka DAHLE 406</t>
  </si>
  <si>
    <t>Zestaw interaktywny: tablica interaktywna my Board Silver 84"C;,projektor uchwyt ,okablowanie</t>
  </si>
  <si>
    <t>Zestaw komputerowy SFF FUJITSU - SIMENS+ MIKROSOFT OFFICE 2016/2019 STANDARD</t>
  </si>
  <si>
    <t xml:space="preserve">Projektor  NEC UMX 301X </t>
  </si>
  <si>
    <t>Sterownik dzwoków szkolnych</t>
  </si>
  <si>
    <t>Zasilacz awaryjny UPS</t>
  </si>
  <si>
    <t>Centrala Telefoniczna SLIKAN ITS -0106</t>
  </si>
  <si>
    <t xml:space="preserve">MIKROSOFT OFFICEPROPLUS 2016 </t>
  </si>
  <si>
    <t>Tablica  MYBOARD 86 NANO+ PROJEKTOR EPSON 4 sztuki</t>
  </si>
  <si>
    <t>Tablica MYBOARD 86 NANO +PROJEKTOR</t>
  </si>
  <si>
    <t xml:space="preserve">system alarmowy,gaśnice i hydranty         </t>
  </si>
  <si>
    <t>gaśnice i hydranty</t>
  </si>
  <si>
    <t>gasnice i hydranty</t>
  </si>
  <si>
    <t>system alarmowy, gaśnice i hydranty</t>
  </si>
  <si>
    <t>system alarmowy</t>
  </si>
  <si>
    <t>alarm; monitoring; gaśnice pianowe - 4 szt.</t>
  </si>
  <si>
    <t>Projektor</t>
  </si>
  <si>
    <t xml:space="preserve">Monitor interaktywny </t>
  </si>
  <si>
    <t>tablet lenovo  4 sztuki</t>
  </si>
  <si>
    <t>gaśnice, hydrant, alarm, monitoring</t>
  </si>
  <si>
    <t>konstrukcja drewno, pokrycie blacha</t>
  </si>
  <si>
    <t>nie</t>
  </si>
  <si>
    <t>aparat cyfrowy NIKON D5300+obiektyw 18-105VR+torba</t>
  </si>
  <si>
    <t>niszczarka Profioffice Aligator 411CC+</t>
  </si>
  <si>
    <t>urządzenie wielofunkcyjne EPSON L220</t>
  </si>
  <si>
    <t>kolumna aktywna DB Opera 915DX</t>
  </si>
  <si>
    <t xml:space="preserve">mikrofon Karsect - system dwukanałowy </t>
  </si>
  <si>
    <t>głośnik (tuba) na akumulator NOVOX MOBIVOX PORTABLE</t>
  </si>
  <si>
    <t>rower magnetyczny</t>
  </si>
  <si>
    <t xml:space="preserve">mikrofon SHURE PG 58-XLR-E </t>
  </si>
  <si>
    <t>zestaw komputerowy</t>
  </si>
  <si>
    <t>wzmacniacz TP-LINK</t>
  </si>
  <si>
    <t>komputer PC FUJITSU E720 i 5-4570 8GB</t>
  </si>
  <si>
    <t>dysk zewnętrzny VERBATIM 2TB</t>
  </si>
  <si>
    <t>zasilacz awaryjny UPS LESTER MC-1200</t>
  </si>
  <si>
    <t>zasilacz awaryjny UPS EVER LINE INTERACT 650VA</t>
  </si>
  <si>
    <t>zasilacz awaryjny UPS ENERGINE 650VA</t>
  </si>
  <si>
    <t>telewizor PHILIPS LED</t>
  </si>
  <si>
    <t>Budynek przepompowni BOWID</t>
  </si>
  <si>
    <t>asus</t>
  </si>
  <si>
    <t xml:space="preserve"> Zestaw komputerów 15 szt używanych </t>
  </si>
  <si>
    <t xml:space="preserve">Projektor UMX301XUST </t>
  </si>
  <si>
    <t xml:space="preserve">Monitor interaktywny Promethan </t>
  </si>
  <si>
    <t>Laptop Asus</t>
  </si>
  <si>
    <t>Dane pojazdów</t>
  </si>
  <si>
    <t>Marka</t>
  </si>
  <si>
    <t>Typ, model</t>
  </si>
  <si>
    <t>Nr podw./ nadw.</t>
  </si>
  <si>
    <t>Nr rej.</t>
  </si>
  <si>
    <t>Rodzaj         (osobowy/ ciężarowy/ specjalny)</t>
  </si>
  <si>
    <t>Wyposażenie pojazdu specjalnego</t>
  </si>
  <si>
    <t>Poj.</t>
  </si>
  <si>
    <t>Rok prod.</t>
  </si>
  <si>
    <t>Data I rejestracji</t>
  </si>
  <si>
    <t>Data ważności badań technicznych</t>
  </si>
  <si>
    <t>Ilość miejsc</t>
  </si>
  <si>
    <t>Ładowność</t>
  </si>
  <si>
    <t>Dopuszczalna masa całkowita</t>
  </si>
  <si>
    <t>Przebieg</t>
  </si>
  <si>
    <t>Zabezpieczenia przeciwkradzieżowe</t>
  </si>
  <si>
    <t>wartość</t>
  </si>
  <si>
    <t>Od</t>
  </si>
  <si>
    <t>Do</t>
  </si>
  <si>
    <t>Autosan</t>
  </si>
  <si>
    <t>A0909L</t>
  </si>
  <si>
    <t>SUADW3CFT8S680907</t>
  </si>
  <si>
    <t>CSE6F59</t>
  </si>
  <si>
    <t>autobus</t>
  </si>
  <si>
    <t>08/2008</t>
  </si>
  <si>
    <t>02/2020</t>
  </si>
  <si>
    <t>A09-09L</t>
  </si>
  <si>
    <t>SUASW3AFP3S680265</t>
  </si>
  <si>
    <t>CSE 26MT</t>
  </si>
  <si>
    <t>03/2003</t>
  </si>
  <si>
    <t>A0909L.03.S</t>
  </si>
  <si>
    <t>SUASW3AFP3S680292</t>
  </si>
  <si>
    <t>CSE 87YG</t>
  </si>
  <si>
    <t>10/2019</t>
  </si>
  <si>
    <t xml:space="preserve">FORD  </t>
  </si>
  <si>
    <t>GALAXY 1,9 TDI</t>
  </si>
  <si>
    <t>WF0GXXPSSG5K25327</t>
  </si>
  <si>
    <t>CSE 63NE</t>
  </si>
  <si>
    <t>samochód osobowy</t>
  </si>
  <si>
    <t>08.12.2005-zagranica 09.08.2011-kraj</t>
  </si>
  <si>
    <t>10.10.2020</t>
  </si>
  <si>
    <t>immobiliser</t>
  </si>
  <si>
    <t>Dacia</t>
  </si>
  <si>
    <t>LODGY SD LAUREATE TCE 130</t>
  </si>
  <si>
    <t>UU1J91220064113482</t>
  </si>
  <si>
    <t>CSE 5S99</t>
  </si>
  <si>
    <t>osobowy</t>
  </si>
  <si>
    <t>08.12.2021</t>
  </si>
  <si>
    <t>Środowiskowy Dom Samopomocy</t>
  </si>
  <si>
    <t>OPEL</t>
  </si>
  <si>
    <t>VIVARO</t>
  </si>
  <si>
    <t>W0LJ7B7BSDV611043</t>
  </si>
  <si>
    <t>CSE 86SC</t>
  </si>
  <si>
    <t>28.05.2013</t>
  </si>
  <si>
    <t>autoalarm, immobiliser</t>
  </si>
  <si>
    <t>Ford</t>
  </si>
  <si>
    <t>Transit Custom 2.0 M6 Trend</t>
  </si>
  <si>
    <t>WF01XXTTG1HE54337</t>
  </si>
  <si>
    <t>CSE7L85</t>
  </si>
  <si>
    <t>21.11.2018</t>
  </si>
  <si>
    <t>Ursus</t>
  </si>
  <si>
    <t>C 360</t>
  </si>
  <si>
    <t>CSE F552</t>
  </si>
  <si>
    <t>ciągnik</t>
  </si>
  <si>
    <t>BDH 5301</t>
  </si>
  <si>
    <t>przyczepa</t>
  </si>
  <si>
    <t>AGRO PS-208</t>
  </si>
  <si>
    <t>CSE E737</t>
  </si>
  <si>
    <t>AGROMET</t>
  </si>
  <si>
    <t>CSE E736</t>
  </si>
  <si>
    <t>MEPROZET P-507/2</t>
  </si>
  <si>
    <t>BY240 1305</t>
  </si>
  <si>
    <t>CSE E738</t>
  </si>
  <si>
    <t>beczkowóz przyczepa</t>
  </si>
  <si>
    <t>Renault</t>
  </si>
  <si>
    <t>Master DW29249</t>
  </si>
  <si>
    <t>VF1HDCWG636106398</t>
  </si>
  <si>
    <t>CSE 54XG</t>
  </si>
  <si>
    <t>samochód ciężarowy</t>
  </si>
  <si>
    <t>Volkswagen</t>
  </si>
  <si>
    <t>Transporter</t>
  </si>
  <si>
    <t>WV2ZZZ70ZPH070806</t>
  </si>
  <si>
    <t>CSEX842</t>
  </si>
  <si>
    <t>ciężarowy</t>
  </si>
  <si>
    <t>Ceres M-10</t>
  </si>
  <si>
    <t>M1032HA1030734</t>
  </si>
  <si>
    <t>CSE 39XU</t>
  </si>
  <si>
    <t>Opel</t>
  </si>
  <si>
    <t>Movano</t>
  </si>
  <si>
    <t>VN1H9CMK636150767</t>
  </si>
  <si>
    <t>CSE 50XX</t>
  </si>
  <si>
    <t>opel</t>
  </si>
  <si>
    <t>combo</t>
  </si>
  <si>
    <t>W0L0XCF069431121143</t>
  </si>
  <si>
    <t>CSE2F40</t>
  </si>
  <si>
    <t xml:space="preserve">KA </t>
  </si>
  <si>
    <t>WF0BXXWPRBXU02895</t>
  </si>
  <si>
    <t>CSE1C67</t>
  </si>
  <si>
    <t>OSP Pęperzyn</t>
  </si>
  <si>
    <t>Tourneo</t>
  </si>
  <si>
    <t>WF0XXXTTFX7D22099</t>
  </si>
  <si>
    <t>CSE3L98</t>
  </si>
  <si>
    <t>samochód specjalny pożarniczy</t>
  </si>
  <si>
    <t>przycz. węż.</t>
  </si>
  <si>
    <t>SAM</t>
  </si>
  <si>
    <t>P2700298</t>
  </si>
  <si>
    <t>BGV 2537</t>
  </si>
  <si>
    <t>przycz. poż.</t>
  </si>
  <si>
    <t>01.01.2021</t>
  </si>
  <si>
    <t>OSP Więcbork</t>
  </si>
  <si>
    <t xml:space="preserve">przyczepka </t>
  </si>
  <si>
    <t>NIEWIADÓW B750</t>
  </si>
  <si>
    <t>SWNB7500008E037826</t>
  </si>
  <si>
    <t>CSE 31GY</t>
  </si>
  <si>
    <t>przyczepka lekka</t>
  </si>
  <si>
    <t>Lublin II</t>
  </si>
  <si>
    <t>SUZ055417 W0003697</t>
  </si>
  <si>
    <t>CSE T785</t>
  </si>
  <si>
    <t>pożarn. - ratowniczy</t>
  </si>
  <si>
    <t>Jelcz</t>
  </si>
  <si>
    <t>010R</t>
  </si>
  <si>
    <t>SUJP422CCR0000046</t>
  </si>
  <si>
    <t>BCS 5961</t>
  </si>
  <si>
    <t>ciężarowy pożarniczy</t>
  </si>
  <si>
    <t>przyczepka</t>
  </si>
  <si>
    <t>ZEPIA S.CYMERMAN</t>
  </si>
  <si>
    <t>SU9PC400X60GK1030</t>
  </si>
  <si>
    <t>CSE M219</t>
  </si>
  <si>
    <t>Man TGM</t>
  </si>
  <si>
    <t>18.340</t>
  </si>
  <si>
    <t>WMAN38ZZ8EY305819</t>
  </si>
  <si>
    <t>CSE 97TG</t>
  </si>
  <si>
    <t>specjalny pożarniczy</t>
  </si>
  <si>
    <t>Transit</t>
  </si>
  <si>
    <t>WFOVXXBDFV2G68088</t>
  </si>
  <si>
    <t>CSE 19XG</t>
  </si>
  <si>
    <t>VOLVO</t>
  </si>
  <si>
    <t>FL</t>
  </si>
  <si>
    <t>YV2T0Y1B0LZ128305</t>
  </si>
  <si>
    <t>CSE5S98</t>
  </si>
  <si>
    <t>220 000 zł</t>
  </si>
  <si>
    <t>OSP Sypniewo</t>
  </si>
  <si>
    <t>MAN</t>
  </si>
  <si>
    <t>TGL 12.240</t>
  </si>
  <si>
    <t>WMAN04ZZ19Y234342</t>
  </si>
  <si>
    <t>CSE 98KG</t>
  </si>
  <si>
    <t>07.12.2009</t>
  </si>
  <si>
    <t>4930 kg</t>
  </si>
  <si>
    <t>Ford Transit</t>
  </si>
  <si>
    <t>UFOLXXGBFL 2P02968</t>
  </si>
  <si>
    <t>CSE K909</t>
  </si>
  <si>
    <t>LAND ROVER</t>
  </si>
  <si>
    <t>WAX024070007</t>
  </si>
  <si>
    <t>CSE 20SX</t>
  </si>
  <si>
    <t xml:space="preserve">specjalny </t>
  </si>
  <si>
    <t>OSP Lubcza</t>
  </si>
  <si>
    <t>WVZZZZ70ZPH128000</t>
  </si>
  <si>
    <t>CSE 98JS</t>
  </si>
  <si>
    <t>pożarniczy</t>
  </si>
  <si>
    <t>OSP Zabartowo</t>
  </si>
  <si>
    <t>wózek węż.</t>
  </si>
  <si>
    <t>WW-200</t>
  </si>
  <si>
    <t>P2700318</t>
  </si>
  <si>
    <t>BYW 507V</t>
  </si>
  <si>
    <t>wózek wężowy</t>
  </si>
  <si>
    <t>Polonez</t>
  </si>
  <si>
    <t>ATU Plus</t>
  </si>
  <si>
    <t>SUPB30CEHWW875861</t>
  </si>
  <si>
    <t>CSE 98AF</t>
  </si>
  <si>
    <t>radiowóz operacyjny</t>
  </si>
  <si>
    <t>Boro BR1 SZF2</t>
  </si>
  <si>
    <t>SZR10000090001821</t>
  </si>
  <si>
    <t>CSE 08KY</t>
  </si>
  <si>
    <t>Transporter 2,0KAT</t>
  </si>
  <si>
    <t>WV2ZZZ70ZPH128082</t>
  </si>
  <si>
    <t>CSE 98KK</t>
  </si>
  <si>
    <t>09.12.1993</t>
  </si>
  <si>
    <t>OSP Runowo</t>
  </si>
  <si>
    <t>BYU452D</t>
  </si>
  <si>
    <t>T4 2,0KAT</t>
  </si>
  <si>
    <t>WV2ZZZ70ZPH128654</t>
  </si>
  <si>
    <t>CSE 97KK</t>
  </si>
  <si>
    <t>03.12.1993</t>
  </si>
  <si>
    <t>OSP Zakrzewek</t>
  </si>
  <si>
    <t>Transit 2,0</t>
  </si>
  <si>
    <t>WF0LZZGGVLVK92745</t>
  </si>
  <si>
    <t>CSE98KT</t>
  </si>
  <si>
    <t>OSP Jastrzębiec</t>
  </si>
  <si>
    <t>WFOLXXGGVLWR96716</t>
  </si>
  <si>
    <t>CSE01KG</t>
  </si>
  <si>
    <t>OSP Suchorączek</t>
  </si>
  <si>
    <t>04479</t>
  </si>
  <si>
    <t>BDJ 5826</t>
  </si>
  <si>
    <t>liczba pracowników</t>
  </si>
  <si>
    <t>alarm (sygnał alarmowy przekazywany do firmy ochroniarskiej),dozór, 3 gaśnice typu GP-4x, 2 gaśnice typu GSE-2x, 2 gaśnice typu GP-6x</t>
  </si>
  <si>
    <t>niszczarka HSM B22 3,9x30</t>
  </si>
  <si>
    <t>drukarka Brother HL-L6400DW</t>
  </si>
  <si>
    <t>komputer AIO ACER VZ4820G-I5650TZ i5-6500/23,8" FHD Touchscreen/8GB/1TB HDD/DVDRW/CAM/WIN10 PRO/BT+M Office 2019 H&amp;B</t>
  </si>
  <si>
    <r>
      <t xml:space="preserve">1. Wykaz sprzętu elektronicznego </t>
    </r>
    <r>
      <rPr>
        <b/>
        <i/>
        <u/>
        <sz val="11"/>
        <rFont val="Arial"/>
        <family val="2"/>
        <charset val="238"/>
      </rPr>
      <t>stacjonarnego</t>
    </r>
    <r>
      <rPr>
        <b/>
        <i/>
        <sz val="11"/>
        <rFont val="Arial"/>
        <family val="2"/>
        <charset val="238"/>
      </rPr>
      <t xml:space="preserve"> (do 5 lat) - rok 2016 i młodszy</t>
    </r>
  </si>
  <si>
    <r>
      <t xml:space="preserve">2. Wykaz sprzętu elektronicznego </t>
    </r>
    <r>
      <rPr>
        <b/>
        <i/>
        <u/>
        <sz val="11"/>
        <rFont val="Arial"/>
        <family val="2"/>
        <charset val="238"/>
      </rPr>
      <t>przenośnego</t>
    </r>
    <r>
      <rPr>
        <b/>
        <i/>
        <sz val="11"/>
        <rFont val="Arial"/>
        <family val="2"/>
        <charset val="238"/>
      </rPr>
      <t xml:space="preserve"> (do 5 lat) - rok 2016 i młodszy</t>
    </r>
  </si>
  <si>
    <t>aparat Fuji Instax mini lime green</t>
  </si>
  <si>
    <t>dysk Toshiba x300 HDWE140EZSTA 3,5" 4TB</t>
  </si>
  <si>
    <t>dysk zewnętrzny VERBATIM 1TB 2,5" USB 3,0</t>
  </si>
  <si>
    <t>dysk zewnętrzny VERBATIM 1TB STORE'N'GO 2,5" USB 3,0</t>
  </si>
  <si>
    <t>nagrywarka DVD ASUS SDRW-08D2S-U Slim USB</t>
  </si>
  <si>
    <t>tablet 10" Lenovo Tab M10 4GB/64GB/Android Pie WiFi FHD</t>
  </si>
  <si>
    <t>notebook 15,6" Lenovo ThinkPad E15i5-10210U/16GB/512/Win10</t>
  </si>
  <si>
    <t>3. Wykaz monitoringu wizyjnego - system kamer itp. (do 5 lat) - rok 2016 i młodszy</t>
  </si>
  <si>
    <t>7578 km</t>
  </si>
  <si>
    <t>immobilizer</t>
  </si>
  <si>
    <t>hak</t>
  </si>
  <si>
    <t>drukarka ECOSYS P3145 DN</t>
  </si>
  <si>
    <t>gitara elektroakustyczna DOWINA</t>
  </si>
  <si>
    <t>wyrzynarka precyzyjna</t>
  </si>
  <si>
    <t>hafciarka JANOME</t>
  </si>
  <si>
    <t>thermomix</t>
  </si>
  <si>
    <t>odkurzacz ELEKTROLUX</t>
  </si>
  <si>
    <t>kopiarka OLIVETTI D-COPIA</t>
  </si>
  <si>
    <t>rower rehabilitacyjny</t>
  </si>
  <si>
    <t>notebook LENOVO</t>
  </si>
  <si>
    <t>ul. Pocztowa 16; 89-410 Więcbork</t>
  </si>
  <si>
    <t>alarm, 6 gaśnic typu GP-4x, 4 hydranty</t>
  </si>
  <si>
    <t>Budynek szkolny+ termomodernizacja 292 016,17zł</t>
  </si>
  <si>
    <t>Laptop Dell</t>
  </si>
  <si>
    <t>Notebook Dell Vostro</t>
  </si>
  <si>
    <t>Projektor View Sonic</t>
  </si>
  <si>
    <t>oddział Przedszkolny w Sypniewie</t>
  </si>
  <si>
    <r>
      <rPr>
        <b/>
        <i/>
        <sz val="11"/>
        <rFont val="Arial"/>
        <family val="2"/>
        <charset val="238"/>
      </rPr>
      <t xml:space="preserve">1. Wykaz sprzętu elektronicznego </t>
    </r>
    <r>
      <rPr>
        <b/>
        <i/>
        <u/>
        <sz val="11"/>
        <rFont val="Arial"/>
        <family val="2"/>
        <charset val="238"/>
      </rPr>
      <t>stacjonarnego</t>
    </r>
    <r>
      <rPr>
        <b/>
        <i/>
        <sz val="11"/>
        <rFont val="Arial"/>
        <family val="2"/>
        <charset val="238"/>
      </rPr>
      <t xml:space="preserve"> (do 5 lat) - rok 2016 i młodszy</t>
    </r>
  </si>
  <si>
    <r>
      <rPr>
        <b/>
        <i/>
        <sz val="11"/>
        <rFont val="Arial"/>
        <family val="2"/>
        <charset val="238"/>
      </rPr>
      <t xml:space="preserve">2. Wykaz sprzętu elektronicznego </t>
    </r>
    <r>
      <rPr>
        <b/>
        <i/>
        <u/>
        <sz val="11"/>
        <rFont val="Arial"/>
        <family val="2"/>
        <charset val="238"/>
      </rPr>
      <t>przenośnego</t>
    </r>
    <r>
      <rPr>
        <b/>
        <i/>
        <sz val="11"/>
        <rFont val="Arial"/>
        <family val="2"/>
        <charset val="238"/>
      </rPr>
      <t xml:space="preserve"> (do 5 lat) - rok 2016 i młodszy</t>
    </r>
  </si>
  <si>
    <t>Kolumny 2 sztuki</t>
  </si>
  <si>
    <t>tablet huawei 3 szt</t>
  </si>
  <si>
    <t>Laptop Dell Vostro 4 sztuki</t>
  </si>
  <si>
    <t>laptop Lenovo Yoga 6 sztuk</t>
  </si>
  <si>
    <t>lampa bakteriobójcza 2 szt</t>
  </si>
  <si>
    <t>Tablet ARCHOS CORE</t>
  </si>
  <si>
    <t>Kopiarka OLIVETTI  D-COPIA  255 MF PLUS</t>
  </si>
  <si>
    <t>Tablet LENOVO</t>
  </si>
  <si>
    <t>Laptop ASUS X509 JA-BQ023T</t>
  </si>
  <si>
    <t>39</t>
  </si>
  <si>
    <t xml:space="preserve">ocieplenie ścian,nowe pokrycie dachowe </t>
  </si>
  <si>
    <t xml:space="preserve">Kserokopiarka OLIVIETTI d-COPIA 255 MF-(umowa-lesing) </t>
  </si>
  <si>
    <t>Laptop ASUS X509F nr seryjny K9NOCX156467393</t>
  </si>
  <si>
    <t>Laptop ASUS X509F nr seryjny K9NOCX15654639D</t>
  </si>
  <si>
    <t>Laptop ASUS X509F nr seryjny K9NOCX15648439C</t>
  </si>
  <si>
    <t>Tablet LENOVO TABM10- nr 869334032236906</t>
  </si>
  <si>
    <t>Tablet LENOVO TABM10- nr 869334032159918</t>
  </si>
  <si>
    <t>Tablet LENOVO TABM10- nr 869334032160189</t>
  </si>
  <si>
    <t xml:space="preserve">Tablet LENOVO TABM10- nr 869334032214333 </t>
  </si>
  <si>
    <t>Tablet LENOVO TABM10- nr 869334032236716</t>
  </si>
  <si>
    <t>Tablet LENOVO TABM10- nr 869334032158217</t>
  </si>
  <si>
    <t>Tablet LENOVO TABM10- nr 869334032233325</t>
  </si>
  <si>
    <t>Tablet LENOVO TABM10- nr 869334032236781</t>
  </si>
  <si>
    <t>Tablet LENOVO TABM10- nr 869334032235601</t>
  </si>
  <si>
    <t>Modem HUAWEI E3372 LTE Black/White</t>
  </si>
  <si>
    <t xml:space="preserve">Laptop ACER </t>
  </si>
  <si>
    <t xml:space="preserve">Urządzenie wielofunkcyjne  BROTHER MFC </t>
  </si>
  <si>
    <t>namioty 15 291,59 zł</t>
  </si>
  <si>
    <t>termomodernizacja budynku 2017 rok</t>
  </si>
  <si>
    <t>AUDIORACK 16/8 SERIA QU GLD</t>
  </si>
  <si>
    <t xml:space="preserve">MIKSER AUDIO </t>
  </si>
  <si>
    <t>STAGEBOX BEHRINGER S16  CYFROWY</t>
  </si>
  <si>
    <t>TABLET IPAD 32GB   WI – FI SZARY</t>
  </si>
  <si>
    <t>MIKROFON INSTRUMENTALNY DO WIOLONCZELI</t>
  </si>
  <si>
    <t>MIKROFON INSTRUMENTALNY DO KONTRABASU</t>
  </si>
  <si>
    <t xml:space="preserve">ZESTAW MOBILNEGO NAGŁOŚNIENIA </t>
  </si>
  <si>
    <t>KOLUMNA AKTYWNA</t>
  </si>
  <si>
    <t>KOLUMNA PASYWNA</t>
  </si>
  <si>
    <t>SUBWUFER AKTYWNY</t>
  </si>
  <si>
    <t>KOLUMNA AKTYWNA  głośnik wysokotonowy 1,4'</t>
  </si>
  <si>
    <t xml:space="preserve">STEROWNIK KONTROLER DMX </t>
  </si>
  <si>
    <t>MIKROFON INSTRUMENTALNY DO SKRZYPIEC, SZT 4 X 1241,00</t>
  </si>
  <si>
    <t>MIKROFON WOKALOWY SHURE BETA 58A SZT.4 x 614,00</t>
  </si>
  <si>
    <t>REFLEKTOR PAR KRÓTKI SZT 8 X 129,00</t>
  </si>
  <si>
    <t>REFLEKTOR PAR DŁUGI 8 X 139,00</t>
  </si>
  <si>
    <t>REFLEKTOR PROFILOWY SZT 4 X 1454,00</t>
  </si>
  <si>
    <t>DIMMER DMX SZT 4 X 435,00</t>
  </si>
  <si>
    <t>Klub Dziecięcy w Więcborku</t>
  </si>
  <si>
    <t>Magiczny dywan</t>
  </si>
  <si>
    <t>Urządzenie wielofunkc.BROTHER DCP-T310</t>
  </si>
  <si>
    <t>LAPTOP LENOVO IdeaPad</t>
  </si>
  <si>
    <t>VII-VIII 2018r. termomodernizacja</t>
  </si>
  <si>
    <t>modernizacja (część ) w 2017 r.</t>
  </si>
  <si>
    <t>Notebok</t>
  </si>
  <si>
    <t>Tablet</t>
  </si>
  <si>
    <t>system kamer wewnątrz i na zewnątrz budynku</t>
  </si>
  <si>
    <t>66</t>
  </si>
  <si>
    <t xml:space="preserve">Klimatyzator LG S12EQ 3W ścienny </t>
  </si>
  <si>
    <t>Laptop HP 14"</t>
  </si>
  <si>
    <t>Wiata na targowisku nr 4</t>
  </si>
  <si>
    <t>Wiata na targowisku nr 3</t>
  </si>
  <si>
    <t>2014</t>
  </si>
  <si>
    <t>stropodach, drewno</t>
  </si>
  <si>
    <t>Wiata na targowisku nr 2</t>
  </si>
  <si>
    <t>Wiata na targowisku nr 13</t>
  </si>
  <si>
    <t>Wiata na targowisku nr 1</t>
  </si>
  <si>
    <t>Budynek WC na targowisku</t>
  </si>
  <si>
    <t xml:space="preserve">Wiata drewniana na plaży w Czarmuniu </t>
  </si>
  <si>
    <t>2018</t>
  </si>
  <si>
    <t>drewno</t>
  </si>
  <si>
    <t xml:space="preserve">pomost stały i pływający </t>
  </si>
  <si>
    <t>pomost stały</t>
  </si>
  <si>
    <t xml:space="preserve">pomost stały </t>
  </si>
  <si>
    <t>pomost przy hangarze</t>
  </si>
  <si>
    <t xml:space="preserve">Jezioro Więcborskie przy Plaży Miejskiej </t>
  </si>
  <si>
    <t>Jezioro Gardzinowo w Lubczy</t>
  </si>
  <si>
    <t>plaża w Śmiłowie</t>
  </si>
  <si>
    <t>Jezioro Więcborskie przy Plaży Miejskiej (kajakarnia)</t>
  </si>
  <si>
    <t>Budynek kaplicy na cmentarzu ofiar wojennych w Karolewie</t>
  </si>
  <si>
    <t>Karolewo</t>
  </si>
  <si>
    <t>drewniana, blachodachówka</t>
  </si>
  <si>
    <t>2016</t>
  </si>
  <si>
    <t>2015</t>
  </si>
  <si>
    <t>Więcbork, ul. Gdańska</t>
  </si>
  <si>
    <t>garaż OSP Pęperzyn</t>
  </si>
  <si>
    <t>1973</t>
  </si>
  <si>
    <t>Pęperzyn 25B</t>
  </si>
  <si>
    <t>infromacje o remontach</t>
  </si>
  <si>
    <t>wartość odtworzeniowa na 2021</t>
  </si>
  <si>
    <t>Świetlica wiejska - 156,70 m2  mieszk.komun.50,86 m2</t>
  </si>
  <si>
    <t>Świetlica wiejska - 203,01 m2, lokal użytkowy 57 m2</t>
  </si>
  <si>
    <t>OSOBOWY,  PREWÓZ OSÓB</t>
  </si>
  <si>
    <t xml:space="preserve"> Szkoła Podstawowa w Runowie Krajeńskim</t>
  </si>
  <si>
    <t xml:space="preserve"> Szkoła Podstawowa w Zakrzewku</t>
  </si>
  <si>
    <t>l.p.</t>
  </si>
  <si>
    <t>Ubezpieczony</t>
  </si>
  <si>
    <t>Poszkodowany</t>
  </si>
  <si>
    <t>Ryzyko</t>
  </si>
  <si>
    <t>Data Szkody</t>
  </si>
  <si>
    <t>Opis szkody</t>
  </si>
  <si>
    <t>Status</t>
  </si>
  <si>
    <t>Typ decyzji</t>
  </si>
  <si>
    <t>Data decyzji</t>
  </si>
  <si>
    <t>Treść decyzji</t>
  </si>
  <si>
    <t>rezerwa</t>
  </si>
  <si>
    <t>Suma wypłat</t>
  </si>
  <si>
    <t>Przedszkole Gminne nr 1</t>
  </si>
  <si>
    <t>Kradzież</t>
  </si>
  <si>
    <t>Zniszczenie okna do pomieszczenia znajdującego sie w piwnicy wskutek próby włamania.</t>
  </si>
  <si>
    <t>Zamknięta</t>
  </si>
  <si>
    <t>Decyzja wypłata</t>
  </si>
  <si>
    <t>osoba trzecia</t>
  </si>
  <si>
    <t>OC dróg</t>
  </si>
  <si>
    <t>Uszkodzenie pojazdu na drodze w wyniku złego stanu nawierzchni jezdni.</t>
  </si>
  <si>
    <t>Zamknięta - Wzn. Pozew</t>
  </si>
  <si>
    <t>Decyzja odmowa</t>
  </si>
  <si>
    <t>Szkoda nie pozostaje w adekwatnym związku przyczynowym z ewentualnym działaniem lub zaniechaniem Zarządcy Drogi.</t>
  </si>
  <si>
    <t>Uszkodzenie pojazdu na drodze wskutek najechania na wystający z drogi pręt</t>
  </si>
  <si>
    <t>brak dokumentow od poszkodowanego</t>
  </si>
  <si>
    <t>OC ogólne</t>
  </si>
  <si>
    <t>Uszkodzenie elewacji w budynku mieszkalnym wskutek uderzenia kamieniem podczas wykaszania trawy</t>
  </si>
  <si>
    <t>Uszkodzenie pojazdu na drodze w wyniku wjechania w ubytek w nawierzchni jezdni wypełniony wodą.</t>
  </si>
  <si>
    <t>Uszkodzenie pojazdu  na drodze w wyniku uderzenia przez odłamaną gałąź z drzewa.</t>
  </si>
  <si>
    <t>Uszkodzenie pojazdu na drodze w wyniku wjechania w ubytek w nawierzchni jezdni.</t>
  </si>
  <si>
    <t>brak dowodów</t>
  </si>
  <si>
    <t>Uszkodzenie pojazdu wskutek najechania na wystający kamień oraz ubytki w drodze</t>
  </si>
  <si>
    <t>art 6 k.c.</t>
  </si>
  <si>
    <t>Uszkodzenie pojazdu wskutek uderzenia kamieniem, który wypadł spod kosiarki podczas wykaszania traw.</t>
  </si>
  <si>
    <t>Uszkodzenie pojazdu wskutek najechania na gruz drogowy.</t>
  </si>
  <si>
    <t>brak winy Ubezpieczonego</t>
  </si>
  <si>
    <t>Uszkodzenie  pojazdu w wyniku  upadku konaru drzewa.</t>
  </si>
  <si>
    <t>klient nie jest zarządcą drogi</t>
  </si>
  <si>
    <t>Uszkodzenie pojazdu na drodze w wyniku oberwania i upadku gałęzi na jadące auto.</t>
  </si>
  <si>
    <t>Zamknięta - Wznowiona</t>
  </si>
  <si>
    <t>siła wyższa</t>
  </si>
  <si>
    <t>Uszkodzenie zaparkowanego pojazdu w wyniku upadku suchej  gałęzi z drzewa</t>
  </si>
  <si>
    <t>Uszkodzenie ogrodzenia betonowego wskutek uderzenia przez drzewo powaloe podczas silnego i porywistego wiatru</t>
  </si>
  <si>
    <t>Otwarta</t>
  </si>
  <si>
    <t>wypłata zgodna z fakturą</t>
  </si>
  <si>
    <t>Szyby</t>
  </si>
  <si>
    <t>Uszkodzenie szyby wskutek uderzenia piłką.</t>
  </si>
  <si>
    <t>AC</t>
  </si>
  <si>
    <t>Uszkodzenie pojazdu.</t>
  </si>
  <si>
    <t>Kradzież mienia.</t>
  </si>
  <si>
    <t>Wysokość odszkodowania zgodna z roszczeniem.</t>
  </si>
  <si>
    <t>Gmina Więcbork</t>
  </si>
  <si>
    <t>Mienie od ognia i innych zdarzeń</t>
  </si>
  <si>
    <t>Decyzja Dopłata</t>
  </si>
  <si>
    <t>Odszkodowanie na podstawie faktury.</t>
  </si>
  <si>
    <t>Zalanie lokalu w wyniku awarii wodno-kanalizacyjnej - wypadnięcia rury spustowej od zlewozmywaka.</t>
  </si>
  <si>
    <t>Odszkodowanie na podstawie kosztorysu TU.</t>
  </si>
  <si>
    <t>Uszkodzenie latarni.</t>
  </si>
  <si>
    <t>Zalanie lokalu gminnego wskutek pęknięcia rury z wodą w pionie ściany budynku</t>
  </si>
  <si>
    <t>Odszkodowanie na podstawie kalkulacji TU.</t>
  </si>
  <si>
    <t>Zniszczenie mieszkania wskutek pożaru.</t>
  </si>
  <si>
    <t>Uszkodzenie elementu typu "narciarz" w napowietrznej siłowni wskutek wandalizmu dokonanego przez nieznanych sprawców</t>
  </si>
  <si>
    <t>Odszkodowanie na podstawie oferty naprawy przedłożonej przez Klienta.</t>
  </si>
  <si>
    <t>Miejsko-Gminny Ośrodek Pomocy Społecznej</t>
  </si>
  <si>
    <t>Zalanie mienia  w budynku świetlicy środowiskowej wskutek awarii instalacji hydraulicznej</t>
  </si>
  <si>
    <t>Uszkodzenie rejestratora CCTV (monitoring) wskutek przepięcia powstałego podczas wyładowania atmosferycznego</t>
  </si>
  <si>
    <t>Uszkodzenie pojazdu na gruntowej, nieutwardzonej drodze, wskutek obfitych opadów i ugrzęźnięcia w błocie.</t>
  </si>
  <si>
    <t>Uszkodzenie pojazdu na drodze wskutek uderzenia przez kamień</t>
  </si>
  <si>
    <t>Uszkodzenie pojazdu na drodze gruntowej o złym stanie nawierzchni</t>
  </si>
  <si>
    <t>Uszkodzenie pojazdu na drodze gruntowej wskutek uderzenia o wystający kamień z drogi.</t>
  </si>
  <si>
    <t>Brak winy Ubezpieczonego</t>
  </si>
  <si>
    <t>Uszkodzenie pojazdu ( peknięcie przedniej szyby ) na drodze podczas koszenia pobocza jezdni kosiarką żyłkową.</t>
  </si>
  <si>
    <t>Uszkodzenie pojazdu na drodze wskutek najechania na ostry przydmiot (fragment pręta)  znajdujący się na drodze</t>
  </si>
  <si>
    <t>Uszkodzenie pojazdu wskutek najechania na kamień.</t>
  </si>
  <si>
    <t>Brak odpowiedzi ze strony Poszkodowanego</t>
  </si>
  <si>
    <t>Uszkodzenie pojazdu na drodze wskutek najechania na ubytek w nawierzchni drogi</t>
  </si>
  <si>
    <t>Zalanie piwnicy w wyniku  niedroznej studzienki kanalizacyjnej i deszczowej.</t>
  </si>
  <si>
    <t>Uszkodzenie pojazdu na drodze wskutek najechania na liczne ubytki w nawierzchni drogi</t>
  </si>
  <si>
    <t>Uszkodzenie pojazdu na nierównej nawierzchni drogi</t>
  </si>
  <si>
    <t>Uszkodzenie pojazdu na drodze wskutek najechania na ostre kamienie znajdujące się na drodze</t>
  </si>
  <si>
    <t>Uszkodzenie pojazdu na świezo remontowanej  drodze gruntowej, na którą został wysypany tłuczeń wraz z kamieniami</t>
  </si>
  <si>
    <t>Uszkodzenie pojazdu specjalnego pożarniczego ( pęknięcie resora) w wyniku najechania na konar drzewa w trakcie wyjazdu do akcji (pożar lasu).</t>
  </si>
  <si>
    <t>wg. kosztorysu TU</t>
  </si>
  <si>
    <t>OC</t>
  </si>
  <si>
    <t>Uszkodzenie drzwi wejściowych zewnętrznych do toalety męskiej w budynku rekreacyjnym na plaży miejskiej oraz elementu na placu zabaw wskutek dewastacji dokonanej przez nieznanych sprawców</t>
  </si>
  <si>
    <t>Wypłata zgodnie z roszczeniem</t>
  </si>
  <si>
    <t>Zalanie pomieszczeń szkolnych wskutek obfitych opadów deszczu oraz uszkodzenie dachu w wyniku silnego wiatru.</t>
  </si>
  <si>
    <t>Zalanie sufitów i ścian w pomieszczeniach klasowych na piętrze budynku oraz na korytarzu w wyniku opadów deszczu.</t>
  </si>
  <si>
    <t>wydostanie się wody z uradzń wodnokanalizacyjnych</t>
  </si>
  <si>
    <t>dewastacja</t>
  </si>
  <si>
    <t>nienależyte wykonywanie czynności zarządcy nieruchomosci</t>
  </si>
  <si>
    <t>OC ppm</t>
  </si>
  <si>
    <t>decyzja wypłaty</t>
  </si>
  <si>
    <t>ponownie otwarta</t>
  </si>
  <si>
    <t>wyrzucenie, wylanie lub spadniecie przedmitu</t>
  </si>
  <si>
    <t>czynnosci zarządcy nieruchomości</t>
  </si>
  <si>
    <t>HURAGAN</t>
  </si>
  <si>
    <t>07.09.2022</t>
  </si>
  <si>
    <t>20.06.2022</t>
  </si>
  <si>
    <t>24.03.2022</t>
  </si>
  <si>
    <t>08.12.2022</t>
  </si>
  <si>
    <t>27.05.2022</t>
  </si>
  <si>
    <t>20.11.2022</t>
  </si>
  <si>
    <t>08.01.2022</t>
  </si>
  <si>
    <t>29.12.2022</t>
  </si>
  <si>
    <t>05.01.2022</t>
  </si>
  <si>
    <t>25.02.2022</t>
  </si>
  <si>
    <t>03.05.2022</t>
  </si>
  <si>
    <t>23.08.2022</t>
  </si>
  <si>
    <t>20.02.2022</t>
  </si>
  <si>
    <t>08.08.2022</t>
  </si>
  <si>
    <t>02.05.2022</t>
  </si>
  <si>
    <t>28.10.2022</t>
  </si>
  <si>
    <t>01.01.2022</t>
  </si>
  <si>
    <t>14.06.2022</t>
  </si>
  <si>
    <t>03.11.2022</t>
  </si>
  <si>
    <t>12.12.2022</t>
  </si>
  <si>
    <t>21.12.2022</t>
  </si>
  <si>
    <t>28.11.2022</t>
  </si>
  <si>
    <t>07.12.2022</t>
  </si>
  <si>
    <t xml:space="preserve"> 07.12.2022</t>
  </si>
  <si>
    <t>12.04.2022</t>
  </si>
  <si>
    <t>10.09.2022</t>
  </si>
  <si>
    <t>29.03.2022</t>
  </si>
  <si>
    <t>23.11.2022</t>
  </si>
  <si>
    <t>11.01.2022</t>
  </si>
  <si>
    <t>31.12.2022</t>
  </si>
  <si>
    <t xml:space="preserve"> 02.01.2022</t>
  </si>
  <si>
    <t>08.09.2021</t>
  </si>
  <si>
    <t>21.06.2021</t>
  </si>
  <si>
    <t>25.03.2021</t>
  </si>
  <si>
    <t>09.12.2021</t>
  </si>
  <si>
    <t>28.05.2021</t>
  </si>
  <si>
    <t>21.11.2021</t>
  </si>
  <si>
    <t>09.01.2021</t>
  </si>
  <si>
    <t>30.12.2021</t>
  </si>
  <si>
    <t>06.01.2021</t>
  </si>
  <si>
    <t>26.02.2021</t>
  </si>
  <si>
    <t>04.05.2021</t>
  </si>
  <si>
    <t>24.08.2021</t>
  </si>
  <si>
    <t>21.02.2021</t>
  </si>
  <si>
    <t>09.08.2021</t>
  </si>
  <si>
    <t xml:space="preserve"> 03.05.2021</t>
  </si>
  <si>
    <t>29.10.2021</t>
  </si>
  <si>
    <t>02.01.2021</t>
  </si>
  <si>
    <t>15.06.2021</t>
  </si>
  <si>
    <t>04.11.2021</t>
  </si>
  <si>
    <t>13.12.2021</t>
  </si>
  <si>
    <t>22.12.2021</t>
  </si>
  <si>
    <t>29.11.2021</t>
  </si>
  <si>
    <t>13.04.2021</t>
  </si>
  <si>
    <t>11.09.2021</t>
  </si>
  <si>
    <t>30.03.2021</t>
  </si>
  <si>
    <t>24.11.2021</t>
  </si>
  <si>
    <t>12.01.2021</t>
  </si>
  <si>
    <t>03.01.2021</t>
  </si>
  <si>
    <t>Okres ubezpieczenia OC i NW - 3 okresy roczne</t>
  </si>
  <si>
    <t>Okres ubezpieczenia AC i KR- 3 okresy roczne</t>
  </si>
  <si>
    <t>Tabela nr 4</t>
  </si>
  <si>
    <t>Wykaz pojazdów w Gminie Więcbork - tabela nr 5</t>
  </si>
  <si>
    <t>tabela nr 6</t>
  </si>
  <si>
    <t>tabela nr 7</t>
  </si>
  <si>
    <t>raport szkodowy Gminy Więcbork za okres 01.01.2018 - 22.10.2020 r, z uwzględnieniem roszczeń niewypłaconych oraz kwot rezerw. Raport przygotowany na podstawie raportów Ubezpieczycieli oraz Maximus Broker sp.zo.o. wg daty powstania szkody.</t>
  </si>
  <si>
    <t>wartość pojazdu z wyposażeniem do AC</t>
  </si>
  <si>
    <t>rodzaj wartości (księgowa brutto - KB / odtworzeniowa - 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</si>
</sst>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_-* #,##0.00\ [$zł-415]_-;\-* #,##0.00\ [$zł-415]_-;_-* &quot;-&quot;??\ [$zł-415]_-;_-@_-"/>
    <numFmt numFmtId="167" formatCode="#,##0.00\ _z_ł"/>
    <numFmt numFmtId="168" formatCode="_-* #,##0\ _z_ł_-;\-* #,##0\ _z_ł_-;_-* &quot;-&quot;\ _z_ł_-;_-@_-"/>
    <numFmt numFmtId="169" formatCode="#,##0.00&quot; zł&quot;"/>
  </numFmts>
  <fonts count="34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 CE"/>
      <charset val="238"/>
    </font>
    <font>
      <b/>
      <sz val="9"/>
      <name val="Arial"/>
      <family val="2"/>
      <charset val="238"/>
    </font>
    <font>
      <b/>
      <sz val="10"/>
      <color indexed="60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 CE"/>
      <charset val="238"/>
    </font>
    <font>
      <sz val="11"/>
      <name val="Czcionka tekstu podstawowego"/>
      <charset val="238"/>
    </font>
    <font>
      <sz val="11"/>
      <color theme="1"/>
      <name val="Calibri"/>
      <family val="2"/>
      <scheme val="minor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b/>
      <i/>
      <u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FFFF00"/>
      <name val="Arial"/>
      <family val="2"/>
      <charset val="238"/>
    </font>
    <font>
      <sz val="11"/>
      <color rgb="FF1F497D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2" fillId="0" borderId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0" fillId="0" borderId="0"/>
    <xf numFmtId="4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2">
    <xf numFmtId="0" fontId="0" fillId="0" borderId="0" xfId="0"/>
    <xf numFmtId="0" fontId="0" fillId="0" borderId="0" xfId="0" applyFill="1"/>
    <xf numFmtId="0" fontId="4" fillId="0" borderId="0" xfId="0" applyFont="1"/>
    <xf numFmtId="0" fontId="3" fillId="0" borderId="0" xfId="0" applyFont="1"/>
    <xf numFmtId="165" fontId="6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/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4" fillId="0" borderId="0" xfId="0" applyNumberFormat="1" applyFont="1" applyAlignment="1">
      <alignment horizontal="right"/>
    </xf>
    <xf numFmtId="165" fontId="0" fillId="0" borderId="0" xfId="0" applyNumberFormat="1" applyFill="1"/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right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4" fillId="4" borderId="1" xfId="0" applyFont="1" applyFill="1" applyBorder="1" applyAlignment="1">
      <alignment horizontal="center" wrapText="1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6" borderId="0" xfId="0" applyFont="1" applyFill="1"/>
    <xf numFmtId="0" fontId="1" fillId="0" borderId="3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right" wrapText="1"/>
    </xf>
    <xf numFmtId="165" fontId="1" fillId="0" borderId="0" xfId="0" applyNumberFormat="1" applyFont="1" applyAlignment="1">
      <alignment horizontal="right"/>
    </xf>
    <xf numFmtId="0" fontId="1" fillId="0" borderId="1" xfId="0" applyFont="1" applyFill="1" applyBorder="1"/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/>
    <xf numFmtId="0" fontId="6" fillId="0" borderId="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6" borderId="1" xfId="0" applyFont="1" applyFill="1" applyBorder="1" applyAlignment="1">
      <alignment vertical="center"/>
    </xf>
    <xf numFmtId="44" fontId="1" fillId="0" borderId="0" xfId="0" applyNumberFormat="1" applyFont="1" applyFill="1"/>
    <xf numFmtId="166" fontId="1" fillId="0" borderId="0" xfId="0" applyNumberFormat="1" applyFont="1" applyFill="1"/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" fontId="1" fillId="6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" fillId="6" borderId="1" xfId="0" applyFont="1" applyFill="1" applyBorder="1"/>
    <xf numFmtId="0" fontId="1" fillId="6" borderId="1" xfId="6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6" borderId="1" xfId="5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165" fontId="1" fillId="6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3" fillId="0" borderId="1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/>
    </xf>
    <xf numFmtId="0" fontId="1" fillId="6" borderId="1" xfId="7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1" fillId="6" borderId="1" xfId="6" applyFont="1" applyFill="1" applyBorder="1" applyAlignment="1">
      <alignment horizontal="center" wrapText="1"/>
    </xf>
    <xf numFmtId="0" fontId="17" fillId="6" borderId="1" xfId="0" applyFont="1" applyFill="1" applyBorder="1" applyAlignment="1">
      <alignment horizontal="center" wrapText="1"/>
    </xf>
    <xf numFmtId="0" fontId="1" fillId="6" borderId="1" xfId="6" applyFont="1" applyFill="1" applyBorder="1" applyAlignment="1">
      <alignment horizontal="center" vertical="center"/>
    </xf>
    <xf numFmtId="0" fontId="1" fillId="6" borderId="1" xfId="6" applyNumberFormat="1" applyFont="1" applyFill="1" applyBorder="1" applyAlignment="1">
      <alignment horizontal="center" vertical="center"/>
    </xf>
    <xf numFmtId="0" fontId="1" fillId="6" borderId="1" xfId="6" applyFont="1" applyFill="1" applyBorder="1" applyAlignment="1">
      <alignment horizontal="center"/>
    </xf>
    <xf numFmtId="0" fontId="1" fillId="3" borderId="1" xfId="6" applyFont="1" applyFill="1" applyBorder="1" applyAlignment="1">
      <alignment horizontal="center" vertical="center" wrapText="1"/>
    </xf>
    <xf numFmtId="0" fontId="1" fillId="7" borderId="1" xfId="6" applyFont="1" applyFill="1" applyBorder="1" applyAlignment="1">
      <alignment horizontal="center" vertical="center" wrapText="1"/>
    </xf>
    <xf numFmtId="0" fontId="1" fillId="7" borderId="4" xfId="6" applyNumberFormat="1" applyFont="1" applyFill="1" applyBorder="1" applyAlignment="1">
      <alignment horizontal="center" vertical="center" wrapText="1"/>
    </xf>
    <xf numFmtId="0" fontId="1" fillId="7" borderId="6" xfId="6" applyNumberFormat="1" applyFont="1" applyFill="1" applyBorder="1" applyAlignment="1">
      <alignment horizontal="center" vertical="center" wrapText="1"/>
    </xf>
    <xf numFmtId="0" fontId="1" fillId="6" borderId="1" xfId="6" applyNumberFormat="1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6" borderId="19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1" fillId="2" borderId="1" xfId="6" applyNumberFormat="1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7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right" vertical="center" wrapText="1"/>
    </xf>
    <xf numFmtId="0" fontId="1" fillId="6" borderId="10" xfId="0" applyFont="1" applyFill="1" applyBorder="1" applyAlignment="1">
      <alignment horizontal="center" vertical="center" wrapText="1"/>
    </xf>
    <xf numFmtId="165" fontId="3" fillId="8" borderId="1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right" vertical="center"/>
    </xf>
    <xf numFmtId="44" fontId="1" fillId="0" borderId="1" xfId="0" applyNumberFormat="1" applyFont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8" fontId="1" fillId="0" borderId="0" xfId="0" applyNumberFormat="1" applyFont="1" applyFill="1"/>
    <xf numFmtId="165" fontId="1" fillId="0" borderId="1" xfId="4" applyNumberFormat="1" applyFont="1" applyFill="1" applyBorder="1" applyAlignment="1">
      <alignment horizontal="right" vertical="center" wrapText="1"/>
    </xf>
    <xf numFmtId="165" fontId="1" fillId="6" borderId="1" xfId="4" applyNumberFormat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4" fontId="1" fillId="6" borderId="12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 wrapText="1"/>
    </xf>
    <xf numFmtId="0" fontId="1" fillId="6" borderId="1" xfId="6" applyFont="1" applyFill="1" applyBorder="1" applyAlignment="1">
      <alignment vertical="center" wrapText="1"/>
    </xf>
    <xf numFmtId="1" fontId="1" fillId="6" borderId="1" xfId="6" applyNumberFormat="1" applyFont="1" applyFill="1" applyBorder="1" applyAlignment="1">
      <alignment horizontal="center" vertical="center"/>
    </xf>
    <xf numFmtId="0" fontId="6" fillId="6" borderId="1" xfId="6" applyFont="1" applyFill="1" applyBorder="1" applyAlignment="1">
      <alignment vertical="center"/>
    </xf>
    <xf numFmtId="0" fontId="1" fillId="7" borderId="5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4" fontId="1" fillId="6" borderId="10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Border="1" applyAlignment="1">
      <alignment vertical="center"/>
    </xf>
    <xf numFmtId="165" fontId="1" fillId="6" borderId="1" xfId="0" applyNumberFormat="1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165" fontId="1" fillId="0" borderId="0" xfId="0" applyNumberFormat="1" applyFont="1"/>
    <xf numFmtId="165" fontId="1" fillId="5" borderId="1" xfId="0" applyNumberFormat="1" applyFont="1" applyFill="1" applyBorder="1"/>
    <xf numFmtId="165" fontId="1" fillId="6" borderId="1" xfId="4" applyNumberFormat="1" applyFont="1" applyFill="1" applyBorder="1" applyAlignment="1">
      <alignment horizontal="right" vertical="center"/>
    </xf>
    <xf numFmtId="165" fontId="1" fillId="6" borderId="1" xfId="0" applyNumberFormat="1" applyFont="1" applyFill="1" applyBorder="1" applyAlignment="1">
      <alignment horizontal="center" vertical="center" wrapText="1"/>
    </xf>
    <xf numFmtId="165" fontId="3" fillId="0" borderId="1" xfId="4" applyNumberFormat="1" applyFont="1" applyFill="1" applyBorder="1" applyAlignment="1">
      <alignment horizontal="right" vertical="center" wrapText="1"/>
    </xf>
    <xf numFmtId="165" fontId="1" fillId="6" borderId="4" xfId="4" applyNumberFormat="1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165" fontId="3" fillId="6" borderId="1" xfId="4" applyNumberFormat="1" applyFont="1" applyFill="1" applyBorder="1" applyAlignment="1">
      <alignment horizontal="right" vertical="center" wrapText="1"/>
    </xf>
    <xf numFmtId="0" fontId="1" fillId="6" borderId="1" xfId="7" applyFont="1" applyFill="1" applyBorder="1" applyAlignment="1">
      <alignment horizontal="center"/>
    </xf>
    <xf numFmtId="0" fontId="1" fillId="6" borderId="1" xfId="7" applyFont="1" applyFill="1" applyBorder="1" applyAlignment="1">
      <alignment horizontal="center" vertical="center" wrapText="1"/>
    </xf>
    <xf numFmtId="165" fontId="1" fillId="2" borderId="1" xfId="4" applyNumberFormat="1" applyFont="1" applyFill="1" applyBorder="1" applyAlignment="1">
      <alignment horizontal="right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1" fontId="1" fillId="6" borderId="1" xfId="0" applyNumberFormat="1" applyFont="1" applyFill="1" applyBorder="1" applyAlignment="1">
      <alignment horizontal="center" vertical="center" wrapText="1"/>
    </xf>
    <xf numFmtId="0" fontId="1" fillId="0" borderId="1" xfId="6" applyBorder="1" applyAlignment="1">
      <alignment horizontal="center" vertical="center" wrapText="1"/>
    </xf>
    <xf numFmtId="1" fontId="1" fillId="6" borderId="1" xfId="6" applyNumberFormat="1" applyFill="1" applyBorder="1" applyAlignment="1">
      <alignment horizontal="center" vertical="center" wrapText="1"/>
    </xf>
    <xf numFmtId="0" fontId="1" fillId="6" borderId="1" xfId="7" applyFill="1" applyBorder="1" applyAlignment="1">
      <alignment horizontal="center" vertical="center" wrapText="1"/>
    </xf>
    <xf numFmtId="0" fontId="3" fillId="6" borderId="1" xfId="7" applyFont="1" applyFill="1" applyBorder="1" applyAlignment="1">
      <alignment horizontal="center" vertical="center" wrapText="1"/>
    </xf>
    <xf numFmtId="0" fontId="1" fillId="2" borderId="1" xfId="7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6" applyFill="1" applyBorder="1" applyAlignment="1">
      <alignment horizontal="center" vertical="center" wrapText="1"/>
    </xf>
    <xf numFmtId="49" fontId="1" fillId="6" borderId="1" xfId="6" applyNumberForma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3" fontId="1" fillId="6" borderId="1" xfId="7" applyNumberFormat="1" applyFill="1" applyBorder="1" applyAlignment="1">
      <alignment horizontal="center" vertical="center" wrapText="1"/>
    </xf>
    <xf numFmtId="165" fontId="1" fillId="0" borderId="1" xfId="7" applyNumberForma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right" vertical="center" wrapText="1"/>
    </xf>
    <xf numFmtId="168" fontId="1" fillId="6" borderId="1" xfId="7" applyNumberFormat="1" applyFill="1" applyBorder="1" applyAlignment="1">
      <alignment horizontal="center" vertical="center"/>
    </xf>
    <xf numFmtId="168" fontId="1" fillId="6" borderId="1" xfId="7" applyNumberFormat="1" applyFill="1" applyBorder="1" applyAlignment="1">
      <alignment horizontal="center" vertical="center" wrapText="1"/>
    </xf>
    <xf numFmtId="0" fontId="1" fillId="6" borderId="1" xfId="7" applyFill="1" applyBorder="1" applyAlignment="1">
      <alignment horizontal="center" vertical="center"/>
    </xf>
    <xf numFmtId="168" fontId="3" fillId="6" borderId="1" xfId="7" applyNumberFormat="1" applyFont="1" applyFill="1" applyBorder="1" applyAlignment="1">
      <alignment horizontal="center" vertical="center"/>
    </xf>
    <xf numFmtId="44" fontId="22" fillId="6" borderId="1" xfId="7" applyNumberFormat="1" applyFont="1" applyFill="1" applyBorder="1" applyAlignment="1">
      <alignment horizontal="right" vertical="center"/>
    </xf>
    <xf numFmtId="0" fontId="1" fillId="6" borderId="1" xfId="7" applyFill="1" applyBorder="1" applyAlignment="1">
      <alignment vertical="center" wrapText="1"/>
    </xf>
    <xf numFmtId="165" fontId="1" fillId="6" borderId="1" xfId="6" applyNumberFormat="1" applyFill="1" applyBorder="1" applyAlignment="1">
      <alignment horizontal="center" vertical="center" wrapText="1"/>
    </xf>
    <xf numFmtId="3" fontId="1" fillId="6" borderId="1" xfId="7" applyNumberFormat="1" applyFill="1" applyBorder="1" applyAlignment="1">
      <alignment horizontal="center" vertical="center"/>
    </xf>
    <xf numFmtId="0" fontId="21" fillId="6" borderId="1" xfId="7" applyFont="1" applyFill="1" applyBorder="1" applyAlignment="1">
      <alignment horizontal="center" vertical="center" wrapText="1"/>
    </xf>
    <xf numFmtId="44" fontId="22" fillId="6" borderId="1" xfId="7" applyNumberFormat="1" applyFont="1" applyFill="1" applyBorder="1" applyAlignment="1">
      <alignment horizontal="right" vertical="center" wrapText="1"/>
    </xf>
    <xf numFmtId="49" fontId="1" fillId="6" borderId="1" xfId="7" applyNumberFormat="1" applyFill="1" applyBorder="1" applyAlignment="1">
      <alignment horizontal="center" vertical="center" wrapText="1"/>
    </xf>
    <xf numFmtId="0" fontId="3" fillId="6" borderId="1" xfId="7" applyFont="1" applyFill="1" applyBorder="1" applyAlignment="1">
      <alignment horizontal="center" vertical="center"/>
    </xf>
    <xf numFmtId="44" fontId="1" fillId="6" borderId="1" xfId="7" applyNumberFormat="1" applyFill="1" applyBorder="1" applyAlignment="1">
      <alignment horizontal="right" vertical="center" wrapText="1"/>
    </xf>
    <xf numFmtId="14" fontId="1" fillId="6" borderId="1" xfId="7" applyNumberFormat="1" applyFill="1" applyBorder="1" applyAlignment="1">
      <alignment horizontal="center" vertical="center" wrapText="1"/>
    </xf>
    <xf numFmtId="44" fontId="22" fillId="6" borderId="1" xfId="0" applyNumberFormat="1" applyFont="1" applyFill="1" applyBorder="1" applyAlignment="1">
      <alignment horizontal="right" vertical="center" wrapText="1"/>
    </xf>
    <xf numFmtId="0" fontId="1" fillId="9" borderId="1" xfId="7" applyFill="1" applyBorder="1" applyAlignment="1">
      <alignment horizontal="center" vertical="center" wrapText="1"/>
    </xf>
    <xf numFmtId="0" fontId="1" fillId="9" borderId="1" xfId="7" applyFill="1" applyBorder="1" applyAlignment="1">
      <alignment horizontal="left" vertical="center" wrapText="1"/>
    </xf>
    <xf numFmtId="49" fontId="1" fillId="9" borderId="1" xfId="7" applyNumberFormat="1" applyFill="1" applyBorder="1" applyAlignment="1">
      <alignment horizontal="center" vertical="center" wrapText="1"/>
    </xf>
    <xf numFmtId="0" fontId="3" fillId="9" borderId="1" xfId="7" applyFont="1" applyFill="1" applyBorder="1" applyAlignment="1">
      <alignment horizontal="center" vertical="center" wrapText="1"/>
    </xf>
    <xf numFmtId="44" fontId="22" fillId="9" borderId="1" xfId="7" applyNumberFormat="1" applyFont="1" applyFill="1" applyBorder="1" applyAlignment="1">
      <alignment horizontal="right" vertical="center" wrapText="1"/>
    </xf>
    <xf numFmtId="0" fontId="1" fillId="9" borderId="1" xfId="7" applyFill="1" applyBorder="1" applyAlignment="1">
      <alignment vertical="center" wrapText="1"/>
    </xf>
    <xf numFmtId="3" fontId="1" fillId="9" borderId="1" xfId="7" applyNumberFormat="1" applyFill="1" applyBorder="1" applyAlignment="1">
      <alignment horizontal="center" vertical="center"/>
    </xf>
    <xf numFmtId="3" fontId="1" fillId="0" borderId="1" xfId="7" applyNumberFormat="1" applyBorder="1" applyAlignment="1">
      <alignment horizontal="center" vertical="center"/>
    </xf>
    <xf numFmtId="0" fontId="1" fillId="9" borderId="1" xfId="7" applyFill="1" applyBorder="1" applyAlignment="1">
      <alignment vertical="center"/>
    </xf>
    <xf numFmtId="44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3" fontId="21" fillId="6" borderId="1" xfId="7" applyNumberFormat="1" applyFont="1" applyFill="1" applyBorder="1" applyAlignment="1">
      <alignment horizontal="center" vertical="center"/>
    </xf>
    <xf numFmtId="0" fontId="1" fillId="9" borderId="1" xfId="7" applyFill="1" applyBorder="1" applyAlignment="1">
      <alignment horizontal="center" vertical="center"/>
    </xf>
    <xf numFmtId="0" fontId="3" fillId="9" borderId="1" xfId="7" applyFont="1" applyFill="1" applyBorder="1" applyAlignment="1">
      <alignment horizontal="center" vertical="center"/>
    </xf>
    <xf numFmtId="44" fontId="1" fillId="9" borderId="1" xfId="7" applyNumberFormat="1" applyFill="1" applyBorder="1" applyAlignment="1">
      <alignment horizontal="right" vertical="center" wrapText="1"/>
    </xf>
    <xf numFmtId="0" fontId="1" fillId="6" borderId="1" xfId="7" quotePrefix="1" applyFill="1" applyBorder="1" applyAlignment="1">
      <alignment horizontal="center" vertical="center" wrapText="1"/>
    </xf>
    <xf numFmtId="44" fontId="23" fillId="6" borderId="1" xfId="7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4" fontId="1" fillId="0" borderId="1" xfId="4" applyFont="1" applyFill="1" applyBorder="1" applyAlignment="1">
      <alignment horizontal="right" vertical="center" wrapText="1"/>
    </xf>
    <xf numFmtId="0" fontId="1" fillId="0" borderId="1" xfId="7" applyBorder="1" applyAlignment="1">
      <alignment vertical="center" wrapText="1"/>
    </xf>
    <xf numFmtId="44" fontId="1" fillId="0" borderId="1" xfId="7" applyNumberFormat="1" applyBorder="1" applyAlignment="1">
      <alignment horizontal="right" vertical="center" wrapText="1"/>
    </xf>
    <xf numFmtId="0" fontId="1" fillId="5" borderId="10" xfId="0" applyFont="1" applyFill="1" applyBorder="1" applyAlignment="1">
      <alignment vertical="center"/>
    </xf>
    <xf numFmtId="0" fontId="1" fillId="5" borderId="1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6" borderId="10" xfId="7" applyFill="1" applyBorder="1" applyAlignment="1">
      <alignment horizontal="center" vertical="center" wrapText="1"/>
    </xf>
    <xf numFmtId="0" fontId="1" fillId="9" borderId="10" xfId="7" applyFill="1" applyBorder="1" applyAlignment="1">
      <alignment horizontal="center" vertical="center" wrapText="1"/>
    </xf>
    <xf numFmtId="0" fontId="3" fillId="6" borderId="10" xfId="7" applyFont="1" applyFill="1" applyBorder="1" applyAlignment="1">
      <alignment horizontal="center" vertical="center" wrapText="1"/>
    </xf>
    <xf numFmtId="0" fontId="0" fillId="0" borderId="1" xfId="0" applyBorder="1"/>
    <xf numFmtId="4" fontId="1" fillId="0" borderId="1" xfId="0" applyNumberFormat="1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6" xfId="0" applyFont="1" applyFill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" fillId="3" borderId="5" xfId="6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3" borderId="25" xfId="6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" fillId="3" borderId="25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horizontal="left" vertical="center" wrapText="1"/>
    </xf>
    <xf numFmtId="169" fontId="1" fillId="0" borderId="25" xfId="0" applyNumberFormat="1" applyFont="1" applyBorder="1" applyAlignment="1">
      <alignment vertical="center" wrapText="1"/>
    </xf>
    <xf numFmtId="165" fontId="3" fillId="8" borderId="24" xfId="0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vertical="center"/>
    </xf>
    <xf numFmtId="165" fontId="1" fillId="0" borderId="4" xfId="0" applyNumberFormat="1" applyFont="1" applyFill="1" applyBorder="1" applyAlignment="1">
      <alignment vertical="center" wrapText="1"/>
    </xf>
    <xf numFmtId="44" fontId="1" fillId="0" borderId="4" xfId="4" applyFont="1" applyFill="1" applyBorder="1" applyAlignment="1">
      <alignment horizontal="right" vertical="center" wrapText="1"/>
    </xf>
    <xf numFmtId="165" fontId="3" fillId="8" borderId="24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  <xf numFmtId="0" fontId="1" fillId="0" borderId="19" xfId="0" applyFont="1" applyBorder="1" applyAlignment="1">
      <alignment wrapText="1"/>
    </xf>
    <xf numFmtId="2" fontId="1" fillId="0" borderId="4" xfId="0" applyNumberFormat="1" applyFont="1" applyBorder="1" applyAlignment="1">
      <alignment vertical="center" wrapText="1"/>
    </xf>
    <xf numFmtId="0" fontId="1" fillId="3" borderId="1" xfId="6" applyFill="1" applyBorder="1" applyAlignment="1">
      <alignment horizontal="center" vertical="center" wrapText="1"/>
    </xf>
    <xf numFmtId="0" fontId="1" fillId="7" borderId="1" xfId="6" applyFill="1" applyBorder="1" applyAlignment="1">
      <alignment horizontal="center" vertical="center" wrapText="1"/>
    </xf>
    <xf numFmtId="0" fontId="1" fillId="7" borderId="1" xfId="6" applyNumberFormat="1" applyFont="1" applyFill="1" applyBorder="1" applyAlignment="1">
      <alignment horizontal="center" vertical="center" wrapText="1"/>
    </xf>
    <xf numFmtId="0" fontId="0" fillId="3" borderId="5" xfId="6" applyFont="1" applyFill="1" applyBorder="1" applyAlignment="1">
      <alignment horizontal="center" wrapText="1"/>
    </xf>
    <xf numFmtId="0" fontId="1" fillId="0" borderId="7" xfId="0" applyFont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readingOrder="1"/>
    </xf>
    <xf numFmtId="0" fontId="29" fillId="0" borderId="1" xfId="0" applyFont="1" applyBorder="1" applyAlignment="1">
      <alignment horizontal="left" vertical="center" wrapText="1" readingOrder="1"/>
    </xf>
    <xf numFmtId="0" fontId="0" fillId="0" borderId="2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2" fillId="0" borderId="0" xfId="0" applyFont="1" applyFill="1"/>
    <xf numFmtId="0" fontId="1" fillId="0" borderId="6" xfId="0" applyFont="1" applyBorder="1" applyAlignment="1">
      <alignment vertical="center" wrapText="1"/>
    </xf>
    <xf numFmtId="165" fontId="1" fillId="0" borderId="4" xfId="0" applyNumberFormat="1" applyFont="1" applyFill="1" applyBorder="1" applyAlignment="1">
      <alignment horizontal="right" vertical="center" wrapText="1"/>
    </xf>
    <xf numFmtId="44" fontId="1" fillId="0" borderId="4" xfId="0" applyNumberFormat="1" applyFont="1" applyBorder="1" applyAlignment="1">
      <alignment horizontal="right" vertical="center" wrapText="1"/>
    </xf>
    <xf numFmtId="165" fontId="3" fillId="8" borderId="24" xfId="0" applyNumberFormat="1" applyFont="1" applyFill="1" applyBorder="1" applyAlignment="1">
      <alignment horizontal="right" vertical="top" wrapText="1"/>
    </xf>
    <xf numFmtId="165" fontId="1" fillId="0" borderId="4" xfId="0" applyNumberFormat="1" applyFont="1" applyBorder="1" applyAlignment="1">
      <alignment horizontal="right" vertical="center" wrapText="1"/>
    </xf>
    <xf numFmtId="44" fontId="1" fillId="6" borderId="8" xfId="4" applyFont="1" applyFill="1" applyBorder="1" applyAlignment="1">
      <alignment horizontal="right" vertical="center" wrapText="1"/>
    </xf>
    <xf numFmtId="3" fontId="1" fillId="6" borderId="1" xfId="7" applyNumberFormat="1" applyFont="1" applyFill="1" applyBorder="1" applyAlignment="1">
      <alignment horizontal="center" vertical="center" wrapText="1"/>
    </xf>
    <xf numFmtId="165" fontId="1" fillId="6" borderId="1" xfId="6" applyNumberFormat="1" applyFont="1" applyFill="1" applyBorder="1" applyAlignment="1">
      <alignment horizontal="center" vertical="center" wrapText="1"/>
    </xf>
    <xf numFmtId="165" fontId="1" fillId="6" borderId="1" xfId="7" applyNumberFormat="1" applyFont="1" applyFill="1" applyBorder="1" applyAlignment="1">
      <alignment horizontal="right" vertical="center" wrapText="1"/>
    </xf>
    <xf numFmtId="0" fontId="1" fillId="6" borderId="10" xfId="7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4" fontId="1" fillId="6" borderId="1" xfId="0" applyNumberFormat="1" applyFont="1" applyFill="1" applyBorder="1" applyAlignment="1">
      <alignment horizontal="right" vertical="center" wrapText="1"/>
    </xf>
    <xf numFmtId="165" fontId="1" fillId="6" borderId="4" xfId="4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/>
    </xf>
    <xf numFmtId="165" fontId="1" fillId="0" borderId="1" xfId="14" applyNumberFormat="1" applyFont="1" applyFill="1" applyBorder="1" applyAlignment="1">
      <alignment horizontal="right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1" fillId="6" borderId="1" xfId="14" applyNumberFormat="1" applyFont="1" applyFill="1" applyBorder="1" applyAlignment="1">
      <alignment horizontal="right" vertical="center"/>
    </xf>
    <xf numFmtId="165" fontId="1" fillId="6" borderId="0" xfId="0" applyNumberFormat="1" applyFont="1" applyFill="1" applyBorder="1" applyAlignment="1">
      <alignment horizontal="center" vertical="center" wrapText="1"/>
    </xf>
    <xf numFmtId="165" fontId="1" fillId="0" borderId="1" xfId="14" applyNumberFormat="1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left" vertical="center" wrapText="1"/>
    </xf>
    <xf numFmtId="165" fontId="3" fillId="5" borderId="1" xfId="0" applyNumberFormat="1" applyFont="1" applyFill="1" applyBorder="1" applyAlignment="1">
      <alignment vertical="center" wrapText="1"/>
    </xf>
    <xf numFmtId="165" fontId="30" fillId="6" borderId="1" xfId="0" applyNumberFormat="1" applyFont="1" applyFill="1" applyBorder="1" applyAlignment="1">
      <alignment horizontal="center" vertical="center" wrapText="1"/>
    </xf>
    <xf numFmtId="165" fontId="3" fillId="5" borderId="1" xfId="4" applyNumberFormat="1" applyFont="1" applyFill="1" applyBorder="1" applyAlignment="1">
      <alignment horizontal="left" vertical="center" wrapText="1"/>
    </xf>
    <xf numFmtId="165" fontId="1" fillId="6" borderId="6" xfId="0" applyNumberFormat="1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31" fillId="0" borderId="0" xfId="0" applyFont="1"/>
    <xf numFmtId="0" fontId="3" fillId="4" borderId="7" xfId="0" applyFont="1" applyFill="1" applyBorder="1" applyAlignment="1">
      <alignment horizontal="center" vertical="center" wrapText="1"/>
    </xf>
    <xf numFmtId="44" fontId="1" fillId="6" borderId="1" xfId="7" applyNumberFormat="1" applyFill="1" applyBorder="1" applyAlignment="1">
      <alignment horizontal="center" vertical="center" wrapText="1"/>
    </xf>
    <xf numFmtId="44" fontId="1" fillId="6" borderId="1" xfId="7" applyNumberFormat="1" applyFont="1" applyFill="1" applyBorder="1" applyAlignment="1">
      <alignment horizontal="center" vertical="center" wrapText="1"/>
    </xf>
    <xf numFmtId="44" fontId="1" fillId="6" borderId="1" xfId="7" applyNumberFormat="1" applyFont="1" applyFill="1" applyBorder="1" applyAlignment="1">
      <alignment horizontal="right" vertical="center" wrapText="1"/>
    </xf>
    <xf numFmtId="3" fontId="1" fillId="6" borderId="1" xfId="7" applyNumberFormat="1" applyFont="1" applyFill="1" applyBorder="1" applyAlignment="1">
      <alignment horizontal="center" vertical="center"/>
    </xf>
    <xf numFmtId="0" fontId="1" fillId="9" borderId="1" xfId="7" applyFont="1" applyFill="1" applyBorder="1" applyAlignment="1">
      <alignment horizontal="center" vertical="center" wrapText="1"/>
    </xf>
    <xf numFmtId="0" fontId="1" fillId="9" borderId="1" xfId="7" applyFont="1" applyFill="1" applyBorder="1" applyAlignment="1">
      <alignment horizontal="center" vertical="center"/>
    </xf>
    <xf numFmtId="44" fontId="1" fillId="9" borderId="1" xfId="7" applyNumberFormat="1" applyFont="1" applyFill="1" applyBorder="1" applyAlignment="1">
      <alignment horizontal="right" vertical="center" wrapText="1"/>
    </xf>
    <xf numFmtId="3" fontId="1" fillId="9" borderId="1" xfId="7" applyNumberFormat="1" applyFont="1" applyFill="1" applyBorder="1" applyAlignment="1">
      <alignment horizontal="center" vertical="center"/>
    </xf>
    <xf numFmtId="0" fontId="1" fillId="9" borderId="10" xfId="7" applyFont="1" applyFill="1" applyBorder="1" applyAlignment="1">
      <alignment horizontal="center" vertical="center" wrapText="1"/>
    </xf>
    <xf numFmtId="49" fontId="1" fillId="6" borderId="1" xfId="7" applyNumberFormat="1" applyFont="1" applyFill="1" applyBorder="1" applyAlignment="1">
      <alignment horizontal="center" vertical="center" wrapText="1"/>
    </xf>
    <xf numFmtId="49" fontId="1" fillId="9" borderId="1" xfId="7" applyNumberFormat="1" applyFont="1" applyFill="1" applyBorder="1" applyAlignment="1">
      <alignment horizontal="center" vertical="center" wrapText="1"/>
    </xf>
    <xf numFmtId="3" fontId="1" fillId="0" borderId="1" xfId="7" applyNumberFormat="1" applyFont="1" applyBorder="1" applyAlignment="1">
      <alignment horizontal="center" vertical="center"/>
    </xf>
    <xf numFmtId="49" fontId="1" fillId="6" borderId="1" xfId="6" applyNumberFormat="1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165" fontId="3" fillId="6" borderId="4" xfId="0" applyNumberFormat="1" applyFont="1" applyFill="1" applyBorder="1" applyAlignment="1">
      <alignment horizontal="center" vertical="center" wrapText="1"/>
    </xf>
    <xf numFmtId="165" fontId="3" fillId="6" borderId="6" xfId="0" applyNumberFormat="1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/>
    </xf>
    <xf numFmtId="165" fontId="3" fillId="6" borderId="0" xfId="0" applyNumberFormat="1" applyFont="1" applyFill="1" applyAlignment="1">
      <alignment horizontal="center" vertical="center"/>
    </xf>
    <xf numFmtId="165" fontId="1" fillId="0" borderId="5" xfId="0" applyNumberFormat="1" applyFont="1" applyBorder="1" applyAlignment="1">
      <alignment horizontal="right" vertical="center" wrapText="1"/>
    </xf>
    <xf numFmtId="165" fontId="3" fillId="3" borderId="5" xfId="4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Border="1" applyAlignment="1">
      <alignment horizontal="right" vertical="center" wrapText="1"/>
    </xf>
    <xf numFmtId="165" fontId="3" fillId="0" borderId="5" xfId="4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Border="1" applyAlignment="1">
      <alignment vertical="center" wrapText="1"/>
    </xf>
    <xf numFmtId="165" fontId="3" fillId="3" borderId="17" xfId="4" applyNumberFormat="1" applyFont="1" applyFill="1" applyBorder="1" applyAlignment="1" applyProtection="1">
      <alignment horizontal="right" vertical="center" wrapText="1"/>
    </xf>
    <xf numFmtId="165" fontId="3" fillId="0" borderId="1" xfId="4" applyNumberFormat="1" applyFont="1" applyFill="1" applyBorder="1" applyAlignment="1">
      <alignment horizontal="right" vertical="center"/>
    </xf>
    <xf numFmtId="165" fontId="3" fillId="0" borderId="1" xfId="4" applyNumberFormat="1" applyFont="1" applyFill="1" applyBorder="1" applyAlignment="1">
      <alignment horizontal="right"/>
    </xf>
    <xf numFmtId="165" fontId="3" fillId="0" borderId="4" xfId="4" applyNumberFormat="1" applyFont="1" applyFill="1" applyBorder="1" applyAlignment="1">
      <alignment horizontal="right"/>
    </xf>
    <xf numFmtId="165" fontId="3" fillId="6" borderId="1" xfId="0" applyNumberFormat="1" applyFont="1" applyFill="1" applyBorder="1" applyAlignment="1">
      <alignment vertical="center" wrapText="1"/>
    </xf>
    <xf numFmtId="165" fontId="3" fillId="0" borderId="6" xfId="0" applyNumberFormat="1" applyFont="1" applyFill="1" applyBorder="1" applyAlignment="1">
      <alignment vertical="center" wrapText="1"/>
    </xf>
    <xf numFmtId="165" fontId="3" fillId="0" borderId="1" xfId="14" applyNumberFormat="1" applyFont="1" applyFill="1" applyBorder="1" applyAlignment="1">
      <alignment horizontal="right" vertical="center"/>
    </xf>
    <xf numFmtId="165" fontId="3" fillId="0" borderId="1" xfId="14" applyNumberFormat="1" applyFont="1" applyFill="1" applyBorder="1" applyAlignment="1">
      <alignment horizontal="right" vertical="center" wrapText="1"/>
    </xf>
    <xf numFmtId="165" fontId="3" fillId="6" borderId="1" xfId="4" applyNumberFormat="1" applyFont="1" applyFill="1" applyBorder="1" applyAlignment="1">
      <alignment horizontal="right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44" fontId="1" fillId="6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/>
    </xf>
    <xf numFmtId="49" fontId="1" fillId="0" borderId="1" xfId="0" quotePrefix="1" applyNumberFormat="1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165" fontId="18" fillId="8" borderId="24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Fill="1"/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32" fillId="6" borderId="6" xfId="0" applyFont="1" applyFill="1" applyBorder="1" applyAlignment="1">
      <alignment horizontal="center" vertical="center" wrapText="1"/>
    </xf>
    <xf numFmtId="14" fontId="32" fillId="6" borderId="6" xfId="0" applyNumberFormat="1" applyFont="1" applyFill="1" applyBorder="1" applyAlignment="1">
      <alignment horizontal="center" vertical="center" wrapText="1"/>
    </xf>
    <xf numFmtId="165" fontId="32" fillId="6" borderId="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165" fontId="0" fillId="6" borderId="1" xfId="0" applyNumberFormat="1" applyFill="1" applyBorder="1" applyAlignment="1">
      <alignment horizontal="center" vertical="center" wrapText="1"/>
    </xf>
    <xf numFmtId="165" fontId="0" fillId="6" borderId="4" xfId="0" applyNumberFormat="1" applyFill="1" applyBorder="1" applyAlignment="1">
      <alignment horizontal="center" vertical="center" wrapText="1"/>
    </xf>
    <xf numFmtId="165" fontId="3" fillId="12" borderId="30" xfId="0" applyNumberFormat="1" applyFont="1" applyFill="1" applyBorder="1" applyAlignment="1">
      <alignment horizontal="center" vertical="center" wrapText="1"/>
    </xf>
    <xf numFmtId="165" fontId="3" fillId="12" borderId="2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6" borderId="0" xfId="0" applyFill="1"/>
    <xf numFmtId="165" fontId="1" fillId="6" borderId="1" xfId="7" applyNumberFormat="1" applyFill="1" applyBorder="1" applyAlignment="1">
      <alignment horizontal="right" vertical="center" wrapText="1"/>
    </xf>
    <xf numFmtId="0" fontId="31" fillId="6" borderId="1" xfId="0" applyFont="1" applyFill="1" applyBorder="1"/>
    <xf numFmtId="165" fontId="1" fillId="6" borderId="1" xfId="0" applyNumberFormat="1" applyFont="1" applyFill="1" applyBorder="1" applyAlignment="1">
      <alignment horizontal="center" vertical="center" wrapText="1"/>
    </xf>
    <xf numFmtId="165" fontId="3" fillId="8" borderId="10" xfId="0" applyNumberFormat="1" applyFont="1" applyFill="1" applyBorder="1" applyAlignment="1">
      <alignment horizontal="center" vertical="center"/>
    </xf>
    <xf numFmtId="165" fontId="3" fillId="10" borderId="10" xfId="0" applyNumberFormat="1" applyFont="1" applyFill="1" applyBorder="1" applyAlignment="1">
      <alignment horizontal="center" vertical="center" wrapText="1"/>
    </xf>
    <xf numFmtId="165" fontId="3" fillId="10" borderId="12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65" fontId="3" fillId="10" borderId="4" xfId="0" applyNumberFormat="1" applyFont="1" applyFill="1" applyBorder="1" applyAlignment="1">
      <alignment horizontal="center" vertical="center" wrapText="1"/>
    </xf>
    <xf numFmtId="165" fontId="3" fillId="10" borderId="6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1" fillId="6" borderId="4" xfId="0" applyNumberFormat="1" applyFont="1" applyFill="1" applyBorder="1" applyAlignment="1">
      <alignment horizontal="center" vertical="center" wrapText="1"/>
    </xf>
    <xf numFmtId="165" fontId="1" fillId="6" borderId="6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65" fontId="1" fillId="6" borderId="4" xfId="4" applyNumberFormat="1" applyFont="1" applyFill="1" applyBorder="1" applyAlignment="1">
      <alignment horizontal="center" vertical="center"/>
    </xf>
    <xf numFmtId="165" fontId="1" fillId="6" borderId="6" xfId="4" applyNumberFormat="1" applyFont="1" applyFill="1" applyBorder="1" applyAlignment="1">
      <alignment horizontal="center" vertical="center"/>
    </xf>
    <xf numFmtId="165" fontId="3" fillId="10" borderId="15" xfId="0" applyNumberFormat="1" applyFont="1" applyFill="1" applyBorder="1" applyAlignment="1">
      <alignment horizontal="center" vertical="center" wrapText="1"/>
    </xf>
    <xf numFmtId="165" fontId="3" fillId="10" borderId="2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165" fontId="1" fillId="6" borderId="4" xfId="4" applyNumberFormat="1" applyFont="1" applyFill="1" applyBorder="1" applyAlignment="1">
      <alignment horizontal="center" vertical="center" wrapText="1"/>
    </xf>
    <xf numFmtId="165" fontId="1" fillId="6" borderId="6" xfId="4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44" fontId="3" fillId="5" borderId="1" xfId="4" applyFont="1" applyFill="1" applyBorder="1" applyAlignment="1">
      <alignment horizontal="left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26" fillId="0" borderId="6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33" fillId="11" borderId="28" xfId="0" applyFont="1" applyFill="1" applyBorder="1" applyAlignment="1">
      <alignment horizontal="center" vertical="center" wrapText="1"/>
    </xf>
    <xf numFmtId="0" fontId="33" fillId="11" borderId="29" xfId="0" applyFont="1" applyFill="1" applyBorder="1" applyAlignment="1">
      <alignment horizontal="center" vertical="center" wrapText="1"/>
    </xf>
    <xf numFmtId="0" fontId="33" fillId="11" borderId="3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165" fontId="3" fillId="8" borderId="13" xfId="0" applyNumberFormat="1" applyFont="1" applyFill="1" applyBorder="1" applyAlignment="1">
      <alignment horizontal="center" vertical="center"/>
    </xf>
    <xf numFmtId="165" fontId="3" fillId="10" borderId="13" xfId="0" applyNumberFormat="1" applyFont="1" applyFill="1" applyBorder="1" applyAlignment="1">
      <alignment horizontal="center" vertical="center" wrapText="1"/>
    </xf>
    <xf numFmtId="165" fontId="3" fillId="10" borderId="14" xfId="0" applyNumberFormat="1" applyFont="1" applyFill="1" applyBorder="1" applyAlignment="1">
      <alignment horizontal="center" vertical="center" wrapText="1"/>
    </xf>
    <xf numFmtId="165" fontId="3" fillId="10" borderId="28" xfId="0" applyNumberFormat="1" applyFont="1" applyFill="1" applyBorder="1" applyAlignment="1">
      <alignment horizontal="center" vertical="center"/>
    </xf>
    <xf numFmtId="165" fontId="3" fillId="10" borderId="29" xfId="0" applyNumberFormat="1" applyFont="1" applyFill="1" applyBorder="1" applyAlignment="1">
      <alignment horizontal="center" vertical="center"/>
    </xf>
    <xf numFmtId="165" fontId="3" fillId="10" borderId="31" xfId="0" applyNumberFormat="1" applyFont="1" applyFill="1" applyBorder="1" applyAlignment="1">
      <alignment horizontal="center" vertical="center"/>
    </xf>
    <xf numFmtId="165" fontId="3" fillId="10" borderId="32" xfId="0" applyNumberFormat="1" applyFont="1" applyFill="1" applyBorder="1" applyAlignment="1">
      <alignment horizontal="center" vertical="center" wrapText="1"/>
    </xf>
    <xf numFmtId="165" fontId="3" fillId="10" borderId="30" xfId="0" applyNumberFormat="1" applyFont="1" applyFill="1" applyBorder="1" applyAlignment="1">
      <alignment horizontal="center" vertical="center" wrapText="1"/>
    </xf>
  </cellXfs>
  <cellStyles count="19">
    <cellStyle name="Dziesiętny" xfId="1" builtinId="3"/>
    <cellStyle name="Dziesiętny 2" xfId="11" xr:uid="{00000000-0005-0000-0000-000001000000}"/>
    <cellStyle name="Dziesiętny 3" xfId="15" xr:uid="{00000000-0005-0000-0000-000002000000}"/>
    <cellStyle name="Hiperłącze 2" xfId="12" xr:uid="{00000000-0005-0000-0000-000003000000}"/>
    <cellStyle name="Normalny" xfId="0" builtinId="0"/>
    <cellStyle name="Normalny 2" xfId="2" xr:uid="{00000000-0005-0000-0000-000005000000}"/>
    <cellStyle name="Normalny 3" xfId="3" xr:uid="{00000000-0005-0000-0000-000006000000}"/>
    <cellStyle name="Normalny 3 2" xfId="7" xr:uid="{00000000-0005-0000-0000-000007000000}"/>
    <cellStyle name="Normalny 4" xfId="13" xr:uid="{00000000-0005-0000-0000-000008000000}"/>
    <cellStyle name="Normalny_Urząd Gminy 2" xfId="6" xr:uid="{00000000-0005-0000-0000-00000B000000}"/>
    <cellStyle name="Walutowy" xfId="4" builtinId="4"/>
    <cellStyle name="Walutowy 2" xfId="5" xr:uid="{00000000-0005-0000-0000-00000D000000}"/>
    <cellStyle name="Walutowy 2 2" xfId="10" xr:uid="{00000000-0005-0000-0000-00000E000000}"/>
    <cellStyle name="Walutowy 2 3" xfId="17" xr:uid="{00000000-0005-0000-0000-00000F000000}"/>
    <cellStyle name="Walutowy 3" xfId="8" xr:uid="{00000000-0005-0000-0000-000010000000}"/>
    <cellStyle name="Walutowy 4" xfId="9" xr:uid="{00000000-0005-0000-0000-000011000000}"/>
    <cellStyle name="Walutowy 4 2" xfId="18" xr:uid="{00000000-0005-0000-0000-000012000000}"/>
    <cellStyle name="Walutowy 5" xfId="14" xr:uid="{00000000-0005-0000-0000-000013000000}"/>
    <cellStyle name="Walutowy 6" xfId="16" xr:uid="{00000000-0005-0000-0000-000014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220</xdr:row>
      <xdr:rowOff>0</xdr:rowOff>
    </xdr:from>
    <xdr:to>
      <xdr:col>7</xdr:col>
      <xdr:colOff>114300</xdr:colOff>
      <xdr:row>220</xdr:row>
      <xdr:rowOff>0</xdr:rowOff>
    </xdr:to>
    <xdr:sp macro="" textlink="">
      <xdr:nvSpPr>
        <xdr:cNvPr id="6230" name="AutoShape 2">
          <a:extLst>
            <a:ext uri="{FF2B5EF4-FFF2-40B4-BE49-F238E27FC236}">
              <a16:creationId xmlns:a16="http://schemas.microsoft.com/office/drawing/2014/main" id="{00000000-0008-0000-0100-000056180000}"/>
            </a:ext>
          </a:extLst>
        </xdr:cNvPr>
        <xdr:cNvSpPr>
          <a:spLocks/>
        </xdr:cNvSpPr>
      </xdr:nvSpPr>
      <xdr:spPr bwMode="auto">
        <a:xfrm>
          <a:off x="6000750" y="9360217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38100</xdr:colOff>
      <xdr:row>221</xdr:row>
      <xdr:rowOff>0</xdr:rowOff>
    </xdr:from>
    <xdr:to>
      <xdr:col>7</xdr:col>
      <xdr:colOff>114300</xdr:colOff>
      <xdr:row>221</xdr:row>
      <xdr:rowOff>0</xdr:rowOff>
    </xdr:to>
    <xdr:sp macro="" textlink="">
      <xdr:nvSpPr>
        <xdr:cNvPr id="6231" name="AutoShape 156">
          <a:extLst>
            <a:ext uri="{FF2B5EF4-FFF2-40B4-BE49-F238E27FC236}">
              <a16:creationId xmlns:a16="http://schemas.microsoft.com/office/drawing/2014/main" id="{00000000-0008-0000-0100-000057180000}"/>
            </a:ext>
          </a:extLst>
        </xdr:cNvPr>
        <xdr:cNvSpPr>
          <a:spLocks/>
        </xdr:cNvSpPr>
      </xdr:nvSpPr>
      <xdr:spPr bwMode="auto">
        <a:xfrm>
          <a:off x="6000750" y="93783150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38100</xdr:colOff>
      <xdr:row>220</xdr:row>
      <xdr:rowOff>0</xdr:rowOff>
    </xdr:from>
    <xdr:to>
      <xdr:col>7</xdr:col>
      <xdr:colOff>114300</xdr:colOff>
      <xdr:row>220</xdr:row>
      <xdr:rowOff>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5429250" y="309562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38100</xdr:colOff>
      <xdr:row>221</xdr:row>
      <xdr:rowOff>0</xdr:rowOff>
    </xdr:from>
    <xdr:to>
      <xdr:col>7</xdr:col>
      <xdr:colOff>114300</xdr:colOff>
      <xdr:row>221</xdr:row>
      <xdr:rowOff>0</xdr:rowOff>
    </xdr:to>
    <xdr:sp macro="" textlink="">
      <xdr:nvSpPr>
        <xdr:cNvPr id="7" name="AutoShape 15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5429250" y="3257550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38100</xdr:colOff>
      <xdr:row>220</xdr:row>
      <xdr:rowOff>0</xdr:rowOff>
    </xdr:from>
    <xdr:to>
      <xdr:col>7</xdr:col>
      <xdr:colOff>114300</xdr:colOff>
      <xdr:row>220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/>
        </xdr:cNvSpPr>
      </xdr:nvSpPr>
      <xdr:spPr bwMode="auto">
        <a:xfrm>
          <a:off x="5334000" y="78981300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38100</xdr:colOff>
      <xdr:row>221</xdr:row>
      <xdr:rowOff>0</xdr:rowOff>
    </xdr:from>
    <xdr:to>
      <xdr:col>7</xdr:col>
      <xdr:colOff>114300</xdr:colOff>
      <xdr:row>221</xdr:row>
      <xdr:rowOff>0</xdr:rowOff>
    </xdr:to>
    <xdr:sp macro="" textlink="">
      <xdr:nvSpPr>
        <xdr:cNvPr id="9" name="AutoShape 15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/>
        </xdr:cNvSpPr>
      </xdr:nvSpPr>
      <xdr:spPr bwMode="auto">
        <a:xfrm>
          <a:off x="5334000" y="79362300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38100</xdr:colOff>
      <xdr:row>220</xdr:row>
      <xdr:rowOff>0</xdr:rowOff>
    </xdr:from>
    <xdr:to>
      <xdr:col>7</xdr:col>
      <xdr:colOff>114300</xdr:colOff>
      <xdr:row>220</xdr:row>
      <xdr:rowOff>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/>
        </xdr:cNvSpPr>
      </xdr:nvSpPr>
      <xdr:spPr bwMode="auto">
        <a:xfrm>
          <a:off x="5334000" y="78981300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38100</xdr:colOff>
      <xdr:row>221</xdr:row>
      <xdr:rowOff>0</xdr:rowOff>
    </xdr:from>
    <xdr:to>
      <xdr:col>7</xdr:col>
      <xdr:colOff>114300</xdr:colOff>
      <xdr:row>221</xdr:row>
      <xdr:rowOff>0</xdr:rowOff>
    </xdr:to>
    <xdr:sp macro="" textlink="">
      <xdr:nvSpPr>
        <xdr:cNvPr id="13" name="AutoShape 15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/>
        </xdr:cNvSpPr>
      </xdr:nvSpPr>
      <xdr:spPr bwMode="auto">
        <a:xfrm>
          <a:off x="5334000" y="79362300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view="pageBreakPreview" zoomScale="80" zoomScaleNormal="80" zoomScaleSheetLayoutView="80" workbookViewId="0">
      <selection activeCell="J7" sqref="J7"/>
    </sheetView>
  </sheetViews>
  <sheetFormatPr defaultColWidth="9.109375" defaultRowHeight="13.2"/>
  <cols>
    <col min="1" max="1" width="5.44140625" style="6" customWidth="1"/>
    <col min="2" max="2" width="39.88671875" style="36" customWidth="1"/>
    <col min="3" max="3" width="18.5546875" style="6" customWidth="1"/>
    <col min="4" max="4" width="14.88671875" style="6" customWidth="1"/>
    <col min="5" max="5" width="12.109375" style="36" customWidth="1"/>
    <col min="6" max="7" width="8.44140625" style="36" customWidth="1"/>
    <col min="8" max="8" width="20.88671875" style="36" customWidth="1"/>
    <col min="9" max="9" width="17.6640625" style="40" customWidth="1"/>
    <col min="10" max="10" width="40.77734375" style="6" customWidth="1"/>
    <col min="11" max="16384" width="9.109375" style="6"/>
  </cols>
  <sheetData>
    <row r="1" spans="1:10">
      <c r="A1" s="3" t="s">
        <v>43</v>
      </c>
    </row>
    <row r="3" spans="1:10" ht="40.200000000000003" customHeight="1">
      <c r="A3" s="14" t="s">
        <v>2</v>
      </c>
      <c r="B3" s="14" t="s">
        <v>3</v>
      </c>
      <c r="C3" s="14" t="s">
        <v>41</v>
      </c>
      <c r="D3" s="14" t="s">
        <v>4</v>
      </c>
      <c r="E3" s="14" t="s">
        <v>5</v>
      </c>
      <c r="F3" s="14" t="s">
        <v>1</v>
      </c>
      <c r="G3" s="19" t="s">
        <v>996</v>
      </c>
      <c r="H3" s="19" t="s">
        <v>557</v>
      </c>
      <c r="I3" s="19" t="s">
        <v>559</v>
      </c>
      <c r="J3" s="19" t="s">
        <v>675</v>
      </c>
    </row>
    <row r="4" spans="1:10" ht="165.6" customHeight="1">
      <c r="A4" s="21">
        <v>1</v>
      </c>
      <c r="B4" s="24" t="s">
        <v>46</v>
      </c>
      <c r="C4" s="331" t="s">
        <v>384</v>
      </c>
      <c r="D4" s="54" t="s">
        <v>47</v>
      </c>
      <c r="E4" s="388" t="s">
        <v>48</v>
      </c>
      <c r="F4" s="55" t="s">
        <v>49</v>
      </c>
      <c r="G4" s="55" t="s">
        <v>1088</v>
      </c>
      <c r="H4" s="55" t="s">
        <v>558</v>
      </c>
      <c r="I4" s="55" t="s">
        <v>560</v>
      </c>
      <c r="J4" s="24" t="s">
        <v>645</v>
      </c>
    </row>
    <row r="5" spans="1:10" s="22" customFormat="1" ht="36.75" customHeight="1">
      <c r="A5" s="23">
        <v>2</v>
      </c>
      <c r="B5" s="331" t="s">
        <v>714</v>
      </c>
      <c r="C5" s="331" t="s">
        <v>385</v>
      </c>
      <c r="D5" s="23" t="s">
        <v>51</v>
      </c>
      <c r="E5" s="56" t="s">
        <v>52</v>
      </c>
      <c r="F5" s="57" t="s">
        <v>53</v>
      </c>
      <c r="G5" s="57"/>
      <c r="H5" s="57" t="s">
        <v>383</v>
      </c>
      <c r="I5" s="54" t="s">
        <v>383</v>
      </c>
      <c r="J5" s="28"/>
    </row>
    <row r="6" spans="1:10" s="22" customFormat="1" ht="34.5" customHeight="1">
      <c r="A6" s="21">
        <v>3</v>
      </c>
      <c r="B6" s="331" t="s">
        <v>616</v>
      </c>
      <c r="C6" s="331" t="s">
        <v>414</v>
      </c>
      <c r="D6" s="331" t="s">
        <v>54</v>
      </c>
      <c r="E6" s="389" t="s">
        <v>55</v>
      </c>
      <c r="F6" s="331" t="s">
        <v>56</v>
      </c>
      <c r="G6" s="331">
        <v>45</v>
      </c>
      <c r="H6" s="331" t="s">
        <v>562</v>
      </c>
      <c r="I6" s="331" t="s">
        <v>383</v>
      </c>
      <c r="J6" s="28"/>
    </row>
    <row r="7" spans="1:10" s="22" customFormat="1" ht="37.200000000000003" customHeight="1">
      <c r="A7" s="21">
        <v>4</v>
      </c>
      <c r="B7" s="331" t="s">
        <v>612</v>
      </c>
      <c r="C7" s="331" t="s">
        <v>442</v>
      </c>
      <c r="D7" s="23">
        <v>5611406892</v>
      </c>
      <c r="E7" s="58" t="s">
        <v>613</v>
      </c>
      <c r="F7" s="21" t="s">
        <v>56</v>
      </c>
      <c r="G7" s="21"/>
      <c r="H7" s="21" t="s">
        <v>566</v>
      </c>
      <c r="I7" s="24" t="s">
        <v>383</v>
      </c>
      <c r="J7" s="28"/>
    </row>
    <row r="8" spans="1:10" s="22" customFormat="1" ht="38.4" customHeight="1">
      <c r="A8" s="23">
        <v>5</v>
      </c>
      <c r="B8" s="331" t="s">
        <v>614</v>
      </c>
      <c r="C8" s="331" t="s">
        <v>455</v>
      </c>
      <c r="D8" s="23">
        <v>5611406900</v>
      </c>
      <c r="E8" s="390" t="s">
        <v>689</v>
      </c>
      <c r="F8" s="21" t="s">
        <v>56</v>
      </c>
      <c r="G8" s="21"/>
      <c r="H8" s="21" t="s">
        <v>383</v>
      </c>
      <c r="I8" s="24" t="s">
        <v>383</v>
      </c>
      <c r="J8" s="28"/>
    </row>
    <row r="9" spans="1:10" s="22" customFormat="1" ht="39.6" customHeight="1">
      <c r="A9" s="21">
        <v>6</v>
      </c>
      <c r="B9" s="328" t="s">
        <v>629</v>
      </c>
      <c r="C9" s="331" t="s">
        <v>470</v>
      </c>
      <c r="D9" s="23">
        <v>5040075024</v>
      </c>
      <c r="E9" s="390" t="s">
        <v>591</v>
      </c>
      <c r="F9" s="58" t="s">
        <v>56</v>
      </c>
      <c r="G9" s="58" t="s">
        <v>1041</v>
      </c>
      <c r="H9" s="58" t="s">
        <v>566</v>
      </c>
      <c r="I9" s="55" t="s">
        <v>570</v>
      </c>
      <c r="J9" s="28" t="s">
        <v>676</v>
      </c>
    </row>
    <row r="10" spans="1:10" s="31" customFormat="1" ht="39.6" customHeight="1">
      <c r="A10" s="21">
        <v>7</v>
      </c>
      <c r="B10" s="331" t="s">
        <v>573</v>
      </c>
      <c r="C10" s="24" t="s">
        <v>486</v>
      </c>
      <c r="D10" s="21">
        <v>5611406952</v>
      </c>
      <c r="E10" s="25" t="s">
        <v>58</v>
      </c>
      <c r="F10" s="21" t="s">
        <v>485</v>
      </c>
      <c r="G10" s="21"/>
      <c r="H10" s="21" t="s">
        <v>383</v>
      </c>
      <c r="I10" s="24"/>
      <c r="J10" s="43"/>
    </row>
    <row r="11" spans="1:10" ht="31.2" customHeight="1">
      <c r="A11" s="23">
        <v>8</v>
      </c>
      <c r="B11" s="331" t="s">
        <v>673</v>
      </c>
      <c r="C11" s="331" t="s">
        <v>503</v>
      </c>
      <c r="D11" s="23">
        <v>5611406840</v>
      </c>
      <c r="E11" s="56" t="s">
        <v>712</v>
      </c>
      <c r="F11" s="21" t="s">
        <v>56</v>
      </c>
      <c r="G11" s="21">
        <v>26</v>
      </c>
      <c r="H11" s="21" t="s">
        <v>574</v>
      </c>
      <c r="I11" s="24" t="s">
        <v>575</v>
      </c>
      <c r="J11" s="48"/>
    </row>
    <row r="12" spans="1:10" s="31" customFormat="1" ht="38.25" customHeight="1">
      <c r="A12" s="21">
        <v>9</v>
      </c>
      <c r="B12" s="331" t="s">
        <v>59</v>
      </c>
      <c r="C12" s="331" t="s">
        <v>587</v>
      </c>
      <c r="D12" s="23" t="s">
        <v>60</v>
      </c>
      <c r="E12" s="390" t="s">
        <v>61</v>
      </c>
      <c r="F12" s="23" t="s">
        <v>516</v>
      </c>
      <c r="G12" s="23">
        <v>14</v>
      </c>
      <c r="H12" s="23" t="s">
        <v>383</v>
      </c>
      <c r="I12" s="331" t="s">
        <v>383</v>
      </c>
      <c r="J12" s="43"/>
    </row>
    <row r="13" spans="1:10" s="31" customFormat="1" ht="34.799999999999997" customHeight="1">
      <c r="A13" s="21">
        <v>10</v>
      </c>
      <c r="B13" s="24" t="s">
        <v>62</v>
      </c>
      <c r="C13" s="24" t="s">
        <v>518</v>
      </c>
      <c r="D13" s="21" t="s">
        <v>63</v>
      </c>
      <c r="E13" s="25" t="s">
        <v>64</v>
      </c>
      <c r="F13" s="21" t="s">
        <v>56</v>
      </c>
      <c r="G13" s="21">
        <v>18</v>
      </c>
      <c r="H13" s="21" t="s">
        <v>383</v>
      </c>
      <c r="I13" s="24" t="s">
        <v>383</v>
      </c>
      <c r="J13" s="43"/>
    </row>
    <row r="14" spans="1:10" ht="39.6" customHeight="1">
      <c r="A14" s="23">
        <v>11</v>
      </c>
      <c r="B14" s="62" t="s">
        <v>65</v>
      </c>
      <c r="C14" s="62" t="s">
        <v>523</v>
      </c>
      <c r="D14" s="63" t="s">
        <v>66</v>
      </c>
      <c r="E14" s="391" t="s">
        <v>67</v>
      </c>
      <c r="F14" s="63" t="s">
        <v>644</v>
      </c>
      <c r="G14" s="63">
        <v>63</v>
      </c>
      <c r="H14" s="63" t="s">
        <v>383</v>
      </c>
      <c r="I14" s="62" t="s">
        <v>579</v>
      </c>
      <c r="J14" s="48"/>
    </row>
    <row r="15" spans="1:10" ht="37.799999999999997" customHeight="1">
      <c r="A15" s="21">
        <v>12</v>
      </c>
      <c r="B15" s="62" t="s">
        <v>605</v>
      </c>
      <c r="C15" s="24" t="s">
        <v>606</v>
      </c>
      <c r="D15" s="64">
        <v>5040075188</v>
      </c>
      <c r="E15" s="64">
        <v>368708047</v>
      </c>
      <c r="F15" s="64" t="s">
        <v>644</v>
      </c>
      <c r="G15" s="64">
        <v>11</v>
      </c>
      <c r="H15" s="63"/>
      <c r="I15" s="62"/>
      <c r="J15" s="48"/>
    </row>
    <row r="16" spans="1:10" ht="34.799999999999997" customHeight="1">
      <c r="A16" s="21">
        <v>13</v>
      </c>
      <c r="B16" s="24" t="s">
        <v>68</v>
      </c>
      <c r="C16" s="24" t="s">
        <v>530</v>
      </c>
      <c r="D16" s="21" t="s">
        <v>69</v>
      </c>
      <c r="E16" s="25" t="s">
        <v>70</v>
      </c>
      <c r="F16" s="21" t="s">
        <v>71</v>
      </c>
      <c r="G16" s="21">
        <v>8</v>
      </c>
      <c r="H16" s="21" t="s">
        <v>383</v>
      </c>
      <c r="I16" s="24" t="s">
        <v>1059</v>
      </c>
      <c r="J16" s="48"/>
    </row>
    <row r="17" spans="1:10" ht="41.4" customHeight="1">
      <c r="A17" s="23">
        <v>14</v>
      </c>
      <c r="B17" s="24" t="s">
        <v>74</v>
      </c>
      <c r="C17" s="24" t="s">
        <v>543</v>
      </c>
      <c r="D17" s="23" t="s">
        <v>75</v>
      </c>
      <c r="E17" s="58" t="s">
        <v>590</v>
      </c>
      <c r="F17" s="21" t="s">
        <v>544</v>
      </c>
      <c r="G17" s="21">
        <v>7</v>
      </c>
      <c r="H17" s="21" t="s">
        <v>383</v>
      </c>
      <c r="I17" s="24" t="s">
        <v>383</v>
      </c>
      <c r="J17" s="48"/>
    </row>
    <row r="18" spans="1:10" ht="37.200000000000003" customHeight="1">
      <c r="A18" s="21">
        <v>15</v>
      </c>
      <c r="B18" s="24" t="s">
        <v>76</v>
      </c>
      <c r="C18" s="24" t="s">
        <v>548</v>
      </c>
      <c r="D18" s="21" t="s">
        <v>77</v>
      </c>
      <c r="E18" s="25" t="s">
        <v>78</v>
      </c>
      <c r="F18" s="21" t="s">
        <v>56</v>
      </c>
      <c r="G18" s="21">
        <v>26</v>
      </c>
      <c r="H18" s="24" t="s">
        <v>586</v>
      </c>
      <c r="I18" s="24" t="s">
        <v>383</v>
      </c>
      <c r="J18" s="48"/>
    </row>
    <row r="19" spans="1:10" ht="37.200000000000003" customHeight="1">
      <c r="A19" s="23">
        <v>16</v>
      </c>
      <c r="B19" s="24" t="s">
        <v>669</v>
      </c>
      <c r="C19" s="24" t="s">
        <v>670</v>
      </c>
      <c r="D19" s="21" t="s">
        <v>671</v>
      </c>
      <c r="E19" s="25">
        <v>380600889</v>
      </c>
      <c r="F19" s="21" t="s">
        <v>713</v>
      </c>
      <c r="G19" s="21">
        <v>9</v>
      </c>
      <c r="H19" s="24"/>
      <c r="I19" s="24"/>
      <c r="J19" s="48"/>
    </row>
  </sheetData>
  <phoneticPr fontId="7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241"/>
  <sheetViews>
    <sheetView view="pageBreakPreview" topLeftCell="A10" zoomScale="70" zoomScaleNormal="60" zoomScaleSheetLayoutView="70" workbookViewId="0">
      <selection activeCell="O12" sqref="O12"/>
    </sheetView>
  </sheetViews>
  <sheetFormatPr defaultColWidth="9.109375" defaultRowHeight="13.2"/>
  <cols>
    <col min="1" max="1" width="4.33203125" style="6" customWidth="1"/>
    <col min="2" max="2" width="24.6640625" style="6" customWidth="1"/>
    <col min="3" max="3" width="15.44140625" style="36" customWidth="1"/>
    <col min="4" max="4" width="9.44140625" style="42" customWidth="1"/>
    <col min="5" max="5" width="9.5546875" style="4" customWidth="1"/>
    <col min="6" max="6" width="12.88671875" style="4" customWidth="1"/>
    <col min="7" max="7" width="11.33203125" style="6" customWidth="1"/>
    <col min="8" max="8" width="17.5546875" style="172" customWidth="1"/>
    <col min="9" max="9" width="13.5546875" style="172" customWidth="1"/>
    <col min="10" max="10" width="16.109375" style="172" customWidth="1"/>
    <col min="11" max="11" width="10" style="6" customWidth="1"/>
    <col min="12" max="12" width="21.109375" style="6" customWidth="1"/>
    <col min="13" max="13" width="17.44140625" style="6" customWidth="1"/>
    <col min="14" max="14" width="13.6640625" style="6" customWidth="1"/>
    <col min="15" max="15" width="17.6640625" style="6" customWidth="1"/>
    <col min="16" max="16" width="18.109375" style="6" customWidth="1"/>
    <col min="17" max="17" width="18.33203125" style="6" customWidth="1"/>
    <col min="18" max="18" width="11.6640625" style="6" customWidth="1"/>
    <col min="19" max="19" width="11.88671875" style="6" customWidth="1"/>
    <col min="20" max="20" width="15.44140625" style="6" customWidth="1"/>
    <col min="21" max="22" width="12.5546875" style="6" customWidth="1"/>
    <col min="23" max="23" width="11" style="6" customWidth="1"/>
    <col min="24" max="24" width="10" style="6" customWidth="1"/>
    <col min="25" max="25" width="8.6640625" style="6" customWidth="1"/>
    <col min="26" max="26" width="11.5546875" style="6" customWidth="1"/>
    <col min="27" max="27" width="10" style="6" customWidth="1"/>
    <col min="28" max="16384" width="9.109375" style="6"/>
  </cols>
  <sheetData>
    <row r="1" spans="1:27">
      <c r="A1" s="3" t="s">
        <v>44</v>
      </c>
      <c r="G1" s="5"/>
    </row>
    <row r="2" spans="1:27" ht="62.25" customHeight="1">
      <c r="A2" s="432" t="s">
        <v>19</v>
      </c>
      <c r="B2" s="432" t="s">
        <v>20</v>
      </c>
      <c r="C2" s="432" t="s">
        <v>21</v>
      </c>
      <c r="D2" s="432" t="s">
        <v>22</v>
      </c>
      <c r="E2" s="432" t="s">
        <v>23</v>
      </c>
      <c r="F2" s="432" t="s">
        <v>23</v>
      </c>
      <c r="G2" s="432" t="s">
        <v>24</v>
      </c>
      <c r="H2" s="435" t="s">
        <v>643</v>
      </c>
      <c r="I2" s="435" t="s">
        <v>1290</v>
      </c>
      <c r="J2" s="424" t="s">
        <v>1120</v>
      </c>
      <c r="K2" s="432" t="s">
        <v>26</v>
      </c>
      <c r="L2" s="432" t="s">
        <v>546</v>
      </c>
      <c r="M2" s="432" t="s">
        <v>6</v>
      </c>
      <c r="N2" s="426" t="s">
        <v>1119</v>
      </c>
      <c r="O2" s="432" t="s">
        <v>25</v>
      </c>
      <c r="P2" s="432"/>
      <c r="Q2" s="432"/>
      <c r="R2" s="432" t="s">
        <v>39</v>
      </c>
      <c r="S2" s="432"/>
      <c r="T2" s="432"/>
      <c r="U2" s="432"/>
      <c r="V2" s="432"/>
      <c r="W2" s="432"/>
      <c r="X2" s="432" t="s">
        <v>26</v>
      </c>
      <c r="Y2" s="432" t="s">
        <v>27</v>
      </c>
      <c r="Z2" s="432" t="s">
        <v>28</v>
      </c>
      <c r="AA2" s="432" t="s">
        <v>29</v>
      </c>
    </row>
    <row r="3" spans="1:27" ht="25.5" customHeight="1">
      <c r="A3" s="432"/>
      <c r="B3" s="432"/>
      <c r="C3" s="432"/>
      <c r="D3" s="432"/>
      <c r="E3" s="432"/>
      <c r="F3" s="432"/>
      <c r="G3" s="432"/>
      <c r="H3" s="435"/>
      <c r="I3" s="435"/>
      <c r="J3" s="425"/>
      <c r="K3" s="432"/>
      <c r="L3" s="432"/>
      <c r="M3" s="432"/>
      <c r="N3" s="427"/>
      <c r="O3" s="145" t="s">
        <v>30</v>
      </c>
      <c r="P3" s="145" t="s">
        <v>31</v>
      </c>
      <c r="Q3" s="145" t="s">
        <v>32</v>
      </c>
      <c r="R3" s="145" t="s">
        <v>33</v>
      </c>
      <c r="S3" s="145" t="s">
        <v>34</v>
      </c>
      <c r="T3" s="145" t="s">
        <v>35</v>
      </c>
      <c r="U3" s="145" t="s">
        <v>36</v>
      </c>
      <c r="V3" s="145" t="s">
        <v>37</v>
      </c>
      <c r="W3" s="145" t="s">
        <v>38</v>
      </c>
      <c r="X3" s="432"/>
      <c r="Y3" s="432"/>
      <c r="Z3" s="432"/>
      <c r="AA3" s="432"/>
    </row>
    <row r="4" spans="1:27" ht="24.75" customHeight="1">
      <c r="A4" s="420" t="s">
        <v>46</v>
      </c>
      <c r="B4" s="420"/>
      <c r="C4" s="420"/>
      <c r="D4" s="420"/>
      <c r="E4" s="420"/>
      <c r="F4" s="241"/>
      <c r="G4" s="44"/>
      <c r="H4" s="173"/>
      <c r="I4" s="173"/>
      <c r="J4" s="173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7" s="37" customFormat="1" ht="30" customHeight="1">
      <c r="A5" s="162">
        <v>1</v>
      </c>
      <c r="B5" s="71" t="s">
        <v>79</v>
      </c>
      <c r="C5" s="59"/>
      <c r="D5" s="162" t="s">
        <v>80</v>
      </c>
      <c r="E5" s="64" t="s">
        <v>81</v>
      </c>
      <c r="F5" s="64"/>
      <c r="G5" s="153" t="s">
        <v>82</v>
      </c>
      <c r="H5" s="174"/>
      <c r="I5" s="175" t="s">
        <v>83</v>
      </c>
      <c r="J5" s="346">
        <v>2533000</v>
      </c>
      <c r="K5" s="64">
        <v>764.12</v>
      </c>
      <c r="L5" s="107" t="s">
        <v>84</v>
      </c>
      <c r="M5" s="162" t="s">
        <v>85</v>
      </c>
      <c r="N5" s="244"/>
      <c r="O5" s="162" t="s">
        <v>86</v>
      </c>
      <c r="P5" s="162" t="s">
        <v>87</v>
      </c>
      <c r="Q5" s="247" t="s">
        <v>88</v>
      </c>
      <c r="R5" s="124" t="s">
        <v>371</v>
      </c>
      <c r="S5" s="162" t="s">
        <v>371</v>
      </c>
      <c r="T5" s="162" t="s">
        <v>371</v>
      </c>
      <c r="U5" s="162" t="s">
        <v>371</v>
      </c>
      <c r="V5" s="162" t="s">
        <v>152</v>
      </c>
      <c r="W5" s="162" t="s">
        <v>371</v>
      </c>
      <c r="X5" s="64">
        <v>764.12</v>
      </c>
      <c r="Y5" s="64">
        <v>4</v>
      </c>
      <c r="Z5" s="64" t="s">
        <v>80</v>
      </c>
      <c r="AA5" s="64" t="s">
        <v>81</v>
      </c>
    </row>
    <row r="6" spans="1:27" s="37" customFormat="1" ht="30" customHeight="1">
      <c r="A6" s="162">
        <v>2</v>
      </c>
      <c r="B6" s="71" t="s">
        <v>89</v>
      </c>
      <c r="C6" s="59"/>
      <c r="D6" s="162" t="s">
        <v>80</v>
      </c>
      <c r="E6" s="64" t="s">
        <v>81</v>
      </c>
      <c r="F6" s="64"/>
      <c r="G6" s="77" t="s">
        <v>82</v>
      </c>
      <c r="H6" s="174"/>
      <c r="I6" s="416" t="s">
        <v>83</v>
      </c>
      <c r="J6" s="346">
        <v>200000</v>
      </c>
      <c r="K6" s="64">
        <v>90</v>
      </c>
      <c r="L6" s="107" t="s">
        <v>90</v>
      </c>
      <c r="M6" s="162" t="s">
        <v>85</v>
      </c>
      <c r="N6" s="244"/>
      <c r="O6" s="162" t="s">
        <v>91</v>
      </c>
      <c r="P6" s="162" t="s">
        <v>92</v>
      </c>
      <c r="Q6" s="247" t="s">
        <v>93</v>
      </c>
      <c r="R6" s="124" t="s">
        <v>372</v>
      </c>
      <c r="S6" s="162" t="s">
        <v>371</v>
      </c>
      <c r="T6" s="162" t="s">
        <v>373</v>
      </c>
      <c r="U6" s="162" t="s">
        <v>371</v>
      </c>
      <c r="V6" s="162" t="s">
        <v>152</v>
      </c>
      <c r="W6" s="162" t="s">
        <v>372</v>
      </c>
      <c r="X6" s="64">
        <v>90</v>
      </c>
      <c r="Y6" s="64">
        <v>1</v>
      </c>
      <c r="Z6" s="64" t="s">
        <v>81</v>
      </c>
      <c r="AA6" s="64" t="s">
        <v>81</v>
      </c>
    </row>
    <row r="7" spans="1:27" s="37" customFormat="1" ht="30" customHeight="1">
      <c r="A7" s="162">
        <v>3</v>
      </c>
      <c r="B7" s="71" t="s">
        <v>94</v>
      </c>
      <c r="C7" s="59"/>
      <c r="D7" s="162" t="s">
        <v>80</v>
      </c>
      <c r="E7" s="64" t="s">
        <v>81</v>
      </c>
      <c r="F7" s="64"/>
      <c r="G7" s="77" t="s">
        <v>95</v>
      </c>
      <c r="H7" s="174"/>
      <c r="I7" s="416" t="s">
        <v>83</v>
      </c>
      <c r="J7" s="346">
        <v>179000</v>
      </c>
      <c r="K7" s="64">
        <v>80.7</v>
      </c>
      <c r="L7" s="107" t="s">
        <v>90</v>
      </c>
      <c r="M7" s="162" t="s">
        <v>96</v>
      </c>
      <c r="N7" s="244"/>
      <c r="O7" s="162" t="s">
        <v>97</v>
      </c>
      <c r="P7" s="162" t="s">
        <v>98</v>
      </c>
      <c r="Q7" s="247" t="s">
        <v>99</v>
      </c>
      <c r="R7" s="124" t="s">
        <v>374</v>
      </c>
      <c r="S7" s="162" t="s">
        <v>375</v>
      </c>
      <c r="T7" s="162" t="s">
        <v>152</v>
      </c>
      <c r="U7" s="162" t="s">
        <v>374</v>
      </c>
      <c r="V7" s="162" t="s">
        <v>152</v>
      </c>
      <c r="W7" s="162" t="s">
        <v>152</v>
      </c>
      <c r="X7" s="64">
        <v>80.7</v>
      </c>
      <c r="Y7" s="64">
        <v>1</v>
      </c>
      <c r="Z7" s="64" t="s">
        <v>81</v>
      </c>
      <c r="AA7" s="64" t="s">
        <v>81</v>
      </c>
    </row>
    <row r="8" spans="1:27" s="37" customFormat="1" ht="30" customHeight="1">
      <c r="A8" s="162">
        <v>4</v>
      </c>
      <c r="B8" s="71" t="s">
        <v>100</v>
      </c>
      <c r="C8" s="59"/>
      <c r="D8" s="162" t="s">
        <v>80</v>
      </c>
      <c r="E8" s="64" t="s">
        <v>81</v>
      </c>
      <c r="F8" s="64"/>
      <c r="G8" s="77" t="s">
        <v>101</v>
      </c>
      <c r="H8" s="174"/>
      <c r="I8" s="416" t="s">
        <v>83</v>
      </c>
      <c r="J8" s="346">
        <v>203000</v>
      </c>
      <c r="K8" s="64">
        <v>70</v>
      </c>
      <c r="L8" s="107" t="s">
        <v>90</v>
      </c>
      <c r="M8" s="162" t="s">
        <v>102</v>
      </c>
      <c r="N8" s="244"/>
      <c r="O8" s="162" t="s">
        <v>103</v>
      </c>
      <c r="P8" s="162" t="s">
        <v>104</v>
      </c>
      <c r="Q8" s="247" t="s">
        <v>105</v>
      </c>
      <c r="R8" s="124" t="s">
        <v>374</v>
      </c>
      <c r="S8" s="162" t="s">
        <v>372</v>
      </c>
      <c r="T8" s="162" t="s">
        <v>372</v>
      </c>
      <c r="U8" s="162" t="s">
        <v>371</v>
      </c>
      <c r="V8" s="162" t="s">
        <v>152</v>
      </c>
      <c r="W8" s="162" t="s">
        <v>372</v>
      </c>
      <c r="X8" s="64">
        <v>70</v>
      </c>
      <c r="Y8" s="64">
        <v>2</v>
      </c>
      <c r="Z8" s="64" t="s">
        <v>80</v>
      </c>
      <c r="AA8" s="64" t="s">
        <v>81</v>
      </c>
    </row>
    <row r="9" spans="1:27" s="37" customFormat="1" ht="30" customHeight="1">
      <c r="A9" s="247">
        <v>5</v>
      </c>
      <c r="B9" s="71" t="s">
        <v>100</v>
      </c>
      <c r="C9" s="59"/>
      <c r="D9" s="162" t="s">
        <v>80</v>
      </c>
      <c r="E9" s="64" t="s">
        <v>81</v>
      </c>
      <c r="F9" s="64"/>
      <c r="G9" s="77" t="s">
        <v>106</v>
      </c>
      <c r="H9" s="174"/>
      <c r="I9" s="416" t="s">
        <v>83</v>
      </c>
      <c r="J9" s="346">
        <v>423000</v>
      </c>
      <c r="K9" s="64">
        <v>145.9</v>
      </c>
      <c r="L9" s="107" t="s">
        <v>90</v>
      </c>
      <c r="M9" s="162" t="s">
        <v>107</v>
      </c>
      <c r="N9" s="244"/>
      <c r="O9" s="162" t="s">
        <v>108</v>
      </c>
      <c r="P9" s="162" t="s">
        <v>109</v>
      </c>
      <c r="Q9" s="247" t="s">
        <v>110</v>
      </c>
      <c r="R9" s="124" t="s">
        <v>374</v>
      </c>
      <c r="S9" s="162" t="s">
        <v>372</v>
      </c>
      <c r="T9" s="162" t="s">
        <v>372</v>
      </c>
      <c r="U9" s="162" t="s">
        <v>371</v>
      </c>
      <c r="V9" s="162" t="s">
        <v>152</v>
      </c>
      <c r="W9" s="162" t="s">
        <v>372</v>
      </c>
      <c r="X9" s="64">
        <v>145.9</v>
      </c>
      <c r="Y9" s="64">
        <v>1</v>
      </c>
      <c r="Z9" s="64" t="s">
        <v>81</v>
      </c>
      <c r="AA9" s="64" t="s">
        <v>81</v>
      </c>
    </row>
    <row r="10" spans="1:27" s="37" customFormat="1" ht="30" customHeight="1">
      <c r="A10" s="247">
        <v>6</v>
      </c>
      <c r="B10" s="71" t="s">
        <v>100</v>
      </c>
      <c r="C10" s="59"/>
      <c r="D10" s="162" t="s">
        <v>80</v>
      </c>
      <c r="E10" s="64" t="s">
        <v>81</v>
      </c>
      <c r="F10" s="64"/>
      <c r="G10" s="77" t="s">
        <v>111</v>
      </c>
      <c r="H10" s="174"/>
      <c r="I10" s="416" t="s">
        <v>83</v>
      </c>
      <c r="J10" s="346">
        <v>1301000</v>
      </c>
      <c r="K10" s="64">
        <v>448.24</v>
      </c>
      <c r="L10" s="107" t="s">
        <v>90</v>
      </c>
      <c r="M10" s="162" t="s">
        <v>112</v>
      </c>
      <c r="N10" s="244"/>
      <c r="O10" s="162" t="s">
        <v>113</v>
      </c>
      <c r="P10" s="162" t="s">
        <v>114</v>
      </c>
      <c r="Q10" s="247" t="s">
        <v>115</v>
      </c>
      <c r="R10" s="154" t="s">
        <v>372</v>
      </c>
      <c r="S10" s="162" t="s">
        <v>372</v>
      </c>
      <c r="T10" s="162" t="s">
        <v>372</v>
      </c>
      <c r="U10" s="162" t="s">
        <v>372</v>
      </c>
      <c r="V10" s="162" t="s">
        <v>152</v>
      </c>
      <c r="W10" s="162" t="s">
        <v>372</v>
      </c>
      <c r="X10" s="64">
        <v>448.24</v>
      </c>
      <c r="Y10" s="64">
        <v>1</v>
      </c>
      <c r="Z10" s="64" t="s">
        <v>81</v>
      </c>
      <c r="AA10" s="64" t="s">
        <v>81</v>
      </c>
    </row>
    <row r="11" spans="1:27" s="37" customFormat="1" ht="30" customHeight="1">
      <c r="A11" s="247">
        <v>7</v>
      </c>
      <c r="B11" s="71" t="s">
        <v>100</v>
      </c>
      <c r="C11" s="59"/>
      <c r="D11" s="162" t="s">
        <v>80</v>
      </c>
      <c r="E11" s="64" t="s">
        <v>81</v>
      </c>
      <c r="F11" s="64"/>
      <c r="G11" s="77" t="s">
        <v>116</v>
      </c>
      <c r="H11" s="174"/>
      <c r="I11" s="416" t="s">
        <v>83</v>
      </c>
      <c r="J11" s="346">
        <v>1476000</v>
      </c>
      <c r="K11" s="64">
        <v>508.5</v>
      </c>
      <c r="L11" s="107" t="s">
        <v>90</v>
      </c>
      <c r="M11" s="162" t="s">
        <v>117</v>
      </c>
      <c r="N11" s="244"/>
      <c r="O11" s="162" t="s">
        <v>118</v>
      </c>
      <c r="P11" s="162" t="s">
        <v>119</v>
      </c>
      <c r="Q11" s="247" t="s">
        <v>120</v>
      </c>
      <c r="R11" s="124" t="s">
        <v>372</v>
      </c>
      <c r="S11" s="162" t="s">
        <v>372</v>
      </c>
      <c r="T11" s="162" t="s">
        <v>372</v>
      </c>
      <c r="U11" s="162" t="s">
        <v>372</v>
      </c>
      <c r="V11" s="162" t="s">
        <v>152</v>
      </c>
      <c r="W11" s="162" t="s">
        <v>372</v>
      </c>
      <c r="X11" s="64">
        <v>508.5</v>
      </c>
      <c r="Y11" s="64">
        <v>2</v>
      </c>
      <c r="Z11" s="64" t="s">
        <v>81</v>
      </c>
      <c r="AA11" s="64" t="s">
        <v>81</v>
      </c>
    </row>
    <row r="12" spans="1:27" s="37" customFormat="1" ht="30" customHeight="1">
      <c r="A12" s="247">
        <v>8</v>
      </c>
      <c r="B12" s="71" t="s">
        <v>121</v>
      </c>
      <c r="C12" s="59"/>
      <c r="D12" s="162" t="s">
        <v>80</v>
      </c>
      <c r="E12" s="64" t="s">
        <v>81</v>
      </c>
      <c r="F12" s="64"/>
      <c r="G12" s="77" t="s">
        <v>122</v>
      </c>
      <c r="H12" s="174"/>
      <c r="I12" s="416" t="s">
        <v>83</v>
      </c>
      <c r="J12" s="346">
        <v>277000</v>
      </c>
      <c r="K12" s="64">
        <v>95.53</v>
      </c>
      <c r="L12" s="107" t="s">
        <v>90</v>
      </c>
      <c r="M12" s="162" t="s">
        <v>123</v>
      </c>
      <c r="N12" s="244"/>
      <c r="O12" s="162" t="s">
        <v>124</v>
      </c>
      <c r="P12" s="162" t="s">
        <v>125</v>
      </c>
      <c r="Q12" s="247" t="s">
        <v>105</v>
      </c>
      <c r="R12" s="124" t="s">
        <v>375</v>
      </c>
      <c r="S12" s="162" t="s">
        <v>372</v>
      </c>
      <c r="T12" s="162" t="s">
        <v>372</v>
      </c>
      <c r="U12" s="162" t="s">
        <v>371</v>
      </c>
      <c r="V12" s="162" t="s">
        <v>152</v>
      </c>
      <c r="W12" s="162" t="s">
        <v>372</v>
      </c>
      <c r="X12" s="64">
        <v>95.53</v>
      </c>
      <c r="Y12" s="64">
        <v>3</v>
      </c>
      <c r="Z12" s="64" t="s">
        <v>80</v>
      </c>
      <c r="AA12" s="64" t="s">
        <v>81</v>
      </c>
    </row>
    <row r="13" spans="1:27" s="37" customFormat="1" ht="30" customHeight="1">
      <c r="A13" s="247">
        <v>9</v>
      </c>
      <c r="B13" s="71" t="s">
        <v>126</v>
      </c>
      <c r="C13" s="59"/>
      <c r="D13" s="162" t="s">
        <v>80</v>
      </c>
      <c r="E13" s="64" t="s">
        <v>81</v>
      </c>
      <c r="F13" s="64"/>
      <c r="G13" s="77" t="s">
        <v>127</v>
      </c>
      <c r="H13" s="174"/>
      <c r="I13" s="416" t="s">
        <v>83</v>
      </c>
      <c r="J13" s="346">
        <v>249000</v>
      </c>
      <c r="K13" s="64">
        <v>66.7</v>
      </c>
      <c r="L13" s="107" t="s">
        <v>90</v>
      </c>
      <c r="M13" s="162" t="s">
        <v>128</v>
      </c>
      <c r="N13" s="244"/>
      <c r="O13" s="162" t="s">
        <v>91</v>
      </c>
      <c r="P13" s="162" t="s">
        <v>129</v>
      </c>
      <c r="Q13" s="247" t="s">
        <v>730</v>
      </c>
      <c r="R13" s="124" t="s">
        <v>372</v>
      </c>
      <c r="S13" s="162" t="s">
        <v>372</v>
      </c>
      <c r="T13" s="162" t="s">
        <v>372</v>
      </c>
      <c r="U13" s="162" t="s">
        <v>371</v>
      </c>
      <c r="V13" s="162" t="s">
        <v>152</v>
      </c>
      <c r="W13" s="162" t="s">
        <v>372</v>
      </c>
      <c r="X13" s="64">
        <v>66.7</v>
      </c>
      <c r="Y13" s="64">
        <v>2</v>
      </c>
      <c r="Z13" s="64" t="s">
        <v>81</v>
      </c>
      <c r="AA13" s="64" t="s">
        <v>81</v>
      </c>
    </row>
    <row r="14" spans="1:27" s="37" customFormat="1" ht="30" customHeight="1">
      <c r="A14" s="247">
        <v>10</v>
      </c>
      <c r="B14" s="71" t="s">
        <v>126</v>
      </c>
      <c r="C14" s="59"/>
      <c r="D14" s="162" t="s">
        <v>80</v>
      </c>
      <c r="E14" s="64" t="s">
        <v>81</v>
      </c>
      <c r="F14" s="64"/>
      <c r="G14" s="77" t="s">
        <v>130</v>
      </c>
      <c r="H14" s="174"/>
      <c r="I14" s="416" t="s">
        <v>83</v>
      </c>
      <c r="J14" s="346">
        <v>972000</v>
      </c>
      <c r="K14" s="64">
        <v>260.8</v>
      </c>
      <c r="L14" s="107" t="s">
        <v>90</v>
      </c>
      <c r="M14" s="162" t="s">
        <v>131</v>
      </c>
      <c r="N14" s="244"/>
      <c r="O14" s="162" t="s">
        <v>132</v>
      </c>
      <c r="P14" s="162" t="s">
        <v>133</v>
      </c>
      <c r="Q14" s="247" t="s">
        <v>134</v>
      </c>
      <c r="R14" s="124" t="s">
        <v>372</v>
      </c>
      <c r="S14" s="162" t="s">
        <v>372</v>
      </c>
      <c r="T14" s="162" t="s">
        <v>372</v>
      </c>
      <c r="U14" s="162" t="s">
        <v>372</v>
      </c>
      <c r="V14" s="162" t="s">
        <v>152</v>
      </c>
      <c r="W14" s="162" t="s">
        <v>372</v>
      </c>
      <c r="X14" s="64">
        <v>260.8</v>
      </c>
      <c r="Y14" s="64">
        <v>2</v>
      </c>
      <c r="Z14" s="64" t="s">
        <v>80</v>
      </c>
      <c r="AA14" s="64" t="s">
        <v>81</v>
      </c>
    </row>
    <row r="15" spans="1:27" s="37" customFormat="1" ht="30" customHeight="1">
      <c r="A15" s="247">
        <v>11</v>
      </c>
      <c r="B15" s="71" t="s">
        <v>126</v>
      </c>
      <c r="C15" s="59"/>
      <c r="D15" s="162" t="s">
        <v>80</v>
      </c>
      <c r="E15" s="64" t="s">
        <v>81</v>
      </c>
      <c r="F15" s="64"/>
      <c r="G15" s="77" t="s">
        <v>135</v>
      </c>
      <c r="H15" s="174"/>
      <c r="I15" s="416" t="s">
        <v>83</v>
      </c>
      <c r="J15" s="346">
        <v>997000</v>
      </c>
      <c r="K15" s="64">
        <v>267.45</v>
      </c>
      <c r="L15" s="107" t="s">
        <v>90</v>
      </c>
      <c r="M15" s="162" t="s">
        <v>136</v>
      </c>
      <c r="N15" s="244"/>
      <c r="O15" s="162" t="s">
        <v>137</v>
      </c>
      <c r="P15" s="162" t="s">
        <v>138</v>
      </c>
      <c r="Q15" s="247" t="s">
        <v>139</v>
      </c>
      <c r="R15" s="124" t="s">
        <v>371</v>
      </c>
      <c r="S15" s="162" t="s">
        <v>371</v>
      </c>
      <c r="T15" s="162" t="s">
        <v>371</v>
      </c>
      <c r="U15" s="162" t="s">
        <v>371</v>
      </c>
      <c r="V15" s="162" t="s">
        <v>152</v>
      </c>
      <c r="W15" s="162" t="s">
        <v>372</v>
      </c>
      <c r="X15" s="64">
        <v>267.45</v>
      </c>
      <c r="Y15" s="64">
        <v>2</v>
      </c>
      <c r="Z15" s="64" t="s">
        <v>80</v>
      </c>
      <c r="AA15" s="64" t="s">
        <v>81</v>
      </c>
    </row>
    <row r="16" spans="1:27" s="37" customFormat="1" ht="30" customHeight="1">
      <c r="A16" s="247">
        <v>12</v>
      </c>
      <c r="B16" s="71" t="s">
        <v>126</v>
      </c>
      <c r="C16" s="59"/>
      <c r="D16" s="162" t="s">
        <v>80</v>
      </c>
      <c r="E16" s="64" t="s">
        <v>81</v>
      </c>
      <c r="F16" s="64"/>
      <c r="G16" s="77" t="s">
        <v>140</v>
      </c>
      <c r="H16" s="174"/>
      <c r="I16" s="416" t="s">
        <v>83</v>
      </c>
      <c r="J16" s="346">
        <v>1143000</v>
      </c>
      <c r="K16" s="64">
        <v>306.82</v>
      </c>
      <c r="L16" s="107" t="s">
        <v>90</v>
      </c>
      <c r="M16" s="162" t="s">
        <v>141</v>
      </c>
      <c r="N16" s="244"/>
      <c r="O16" s="162" t="s">
        <v>142</v>
      </c>
      <c r="P16" s="162" t="s">
        <v>143</v>
      </c>
      <c r="Q16" s="247" t="s">
        <v>144</v>
      </c>
      <c r="R16" s="124" t="s">
        <v>372</v>
      </c>
      <c r="S16" s="162" t="s">
        <v>372</v>
      </c>
      <c r="T16" s="162" t="s">
        <v>372</v>
      </c>
      <c r="U16" s="162" t="s">
        <v>372</v>
      </c>
      <c r="V16" s="162" t="s">
        <v>152</v>
      </c>
      <c r="W16" s="162" t="s">
        <v>372</v>
      </c>
      <c r="X16" s="64">
        <v>306.82</v>
      </c>
      <c r="Y16" s="64">
        <v>1</v>
      </c>
      <c r="Z16" s="64" t="s">
        <v>81</v>
      </c>
      <c r="AA16" s="64" t="s">
        <v>81</v>
      </c>
    </row>
    <row r="17" spans="1:27" s="37" customFormat="1" ht="30" customHeight="1">
      <c r="A17" s="247">
        <v>13</v>
      </c>
      <c r="B17" s="71" t="s">
        <v>126</v>
      </c>
      <c r="C17" s="59"/>
      <c r="D17" s="162" t="s">
        <v>80</v>
      </c>
      <c r="E17" s="64" t="s">
        <v>81</v>
      </c>
      <c r="F17" s="64"/>
      <c r="G17" s="77" t="s">
        <v>145</v>
      </c>
      <c r="H17" s="174"/>
      <c r="I17" s="416" t="s">
        <v>83</v>
      </c>
      <c r="J17" s="346">
        <v>790000</v>
      </c>
      <c r="K17" s="64">
        <v>212.13</v>
      </c>
      <c r="L17" s="107" t="s">
        <v>90</v>
      </c>
      <c r="M17" s="162" t="s">
        <v>146</v>
      </c>
      <c r="N17" s="244"/>
      <c r="O17" s="162" t="s">
        <v>113</v>
      </c>
      <c r="P17" s="162" t="s">
        <v>147</v>
      </c>
      <c r="Q17" s="247" t="s">
        <v>731</v>
      </c>
      <c r="R17" s="124" t="s">
        <v>372</v>
      </c>
      <c r="S17" s="162" t="s">
        <v>372</v>
      </c>
      <c r="T17" s="162" t="s">
        <v>372</v>
      </c>
      <c r="U17" s="162" t="s">
        <v>372</v>
      </c>
      <c r="V17" s="162" t="s">
        <v>152</v>
      </c>
      <c r="W17" s="162" t="s">
        <v>372</v>
      </c>
      <c r="X17" s="64">
        <v>212.13</v>
      </c>
      <c r="Y17" s="64">
        <v>1</v>
      </c>
      <c r="Z17" s="64" t="s">
        <v>81</v>
      </c>
      <c r="AA17" s="64" t="s">
        <v>81</v>
      </c>
    </row>
    <row r="18" spans="1:27" s="37" customFormat="1" ht="30" customHeight="1">
      <c r="A18" s="247">
        <v>14</v>
      </c>
      <c r="B18" s="71" t="s">
        <v>149</v>
      </c>
      <c r="C18" s="59"/>
      <c r="D18" s="162" t="s">
        <v>80</v>
      </c>
      <c r="E18" s="64" t="s">
        <v>81</v>
      </c>
      <c r="F18" s="64"/>
      <c r="G18" s="77" t="s">
        <v>150</v>
      </c>
      <c r="H18" s="382">
        <v>3441</v>
      </c>
      <c r="I18" s="175" t="s">
        <v>151</v>
      </c>
      <c r="J18" s="175"/>
      <c r="K18" s="64">
        <v>15</v>
      </c>
      <c r="L18" s="107" t="s">
        <v>152</v>
      </c>
      <c r="M18" s="162" t="s">
        <v>107</v>
      </c>
      <c r="N18" s="244"/>
      <c r="O18" s="162" t="s">
        <v>91</v>
      </c>
      <c r="P18" s="162" t="s">
        <v>153</v>
      </c>
      <c r="Q18" s="247" t="s">
        <v>154</v>
      </c>
      <c r="R18" s="124" t="s">
        <v>372</v>
      </c>
      <c r="S18" s="162" t="s">
        <v>372</v>
      </c>
      <c r="T18" s="162" t="s">
        <v>152</v>
      </c>
      <c r="U18" s="162" t="s">
        <v>152</v>
      </c>
      <c r="V18" s="162" t="s">
        <v>152</v>
      </c>
      <c r="W18" s="162" t="s">
        <v>152</v>
      </c>
      <c r="X18" s="64">
        <v>15</v>
      </c>
      <c r="Y18" s="64">
        <v>1</v>
      </c>
      <c r="Z18" s="64" t="s">
        <v>81</v>
      </c>
      <c r="AA18" s="64" t="s">
        <v>81</v>
      </c>
    </row>
    <row r="19" spans="1:27" s="37" customFormat="1" ht="30" customHeight="1">
      <c r="A19" s="247">
        <v>15</v>
      </c>
      <c r="B19" s="71" t="s">
        <v>155</v>
      </c>
      <c r="C19" s="59"/>
      <c r="D19" s="162" t="s">
        <v>80</v>
      </c>
      <c r="E19" s="64" t="s">
        <v>81</v>
      </c>
      <c r="F19" s="64"/>
      <c r="G19" s="77" t="s">
        <v>156</v>
      </c>
      <c r="H19" s="382">
        <v>4012.5</v>
      </c>
      <c r="I19" s="175" t="s">
        <v>151</v>
      </c>
      <c r="J19" s="175"/>
      <c r="K19" s="64">
        <v>18</v>
      </c>
      <c r="L19" s="107" t="s">
        <v>152</v>
      </c>
      <c r="M19" s="162" t="s">
        <v>112</v>
      </c>
      <c r="N19" s="244"/>
      <c r="O19" s="162" t="s">
        <v>91</v>
      </c>
      <c r="P19" s="162" t="s">
        <v>104</v>
      </c>
      <c r="Q19" s="247" t="s">
        <v>154</v>
      </c>
      <c r="R19" s="124" t="s">
        <v>372</v>
      </c>
      <c r="S19" s="162" t="s">
        <v>372</v>
      </c>
      <c r="T19" s="162" t="s">
        <v>152</v>
      </c>
      <c r="U19" s="162" t="s">
        <v>152</v>
      </c>
      <c r="V19" s="162" t="s">
        <v>152</v>
      </c>
      <c r="W19" s="162" t="s">
        <v>152</v>
      </c>
      <c r="X19" s="64">
        <v>18</v>
      </c>
      <c r="Y19" s="64">
        <v>1</v>
      </c>
      <c r="Z19" s="64" t="s">
        <v>81</v>
      </c>
      <c r="AA19" s="64" t="s">
        <v>81</v>
      </c>
    </row>
    <row r="20" spans="1:27" s="37" customFormat="1" ht="30" customHeight="1">
      <c r="A20" s="247">
        <v>16</v>
      </c>
      <c r="B20" s="71" t="s">
        <v>1091</v>
      </c>
      <c r="C20" s="59"/>
      <c r="D20" s="247" t="s">
        <v>80</v>
      </c>
      <c r="E20" s="64" t="s">
        <v>81</v>
      </c>
      <c r="F20" s="64"/>
      <c r="G20" s="77" t="s">
        <v>157</v>
      </c>
      <c r="H20" s="380">
        <v>93458.09</v>
      </c>
      <c r="I20" s="175" t="s">
        <v>151</v>
      </c>
      <c r="J20" s="175"/>
      <c r="K20" s="21">
        <v>133.30000000000001</v>
      </c>
      <c r="L20" s="107" t="s">
        <v>152</v>
      </c>
      <c r="M20" s="247" t="s">
        <v>117</v>
      </c>
      <c r="N20" s="247"/>
      <c r="O20" s="247" t="s">
        <v>91</v>
      </c>
      <c r="P20" s="247" t="s">
        <v>158</v>
      </c>
      <c r="Q20" s="247" t="s">
        <v>159</v>
      </c>
      <c r="R20" s="124" t="s">
        <v>374</v>
      </c>
      <c r="S20" s="247" t="s">
        <v>374</v>
      </c>
      <c r="T20" s="247" t="s">
        <v>152</v>
      </c>
      <c r="U20" s="247" t="s">
        <v>374</v>
      </c>
      <c r="V20" s="247" t="s">
        <v>152</v>
      </c>
      <c r="W20" s="247" t="s">
        <v>152</v>
      </c>
      <c r="X20" s="21">
        <v>133.30000000000001</v>
      </c>
      <c r="Y20" s="64">
        <v>1</v>
      </c>
      <c r="Z20" s="64" t="s">
        <v>81</v>
      </c>
      <c r="AA20" s="64" t="s">
        <v>81</v>
      </c>
    </row>
    <row r="21" spans="1:27" s="185" customFormat="1" ht="35.25" customHeight="1">
      <c r="A21" s="328">
        <v>17</v>
      </c>
      <c r="B21" s="71" t="s">
        <v>1092</v>
      </c>
      <c r="C21" s="60"/>
      <c r="D21" s="24" t="s">
        <v>80</v>
      </c>
      <c r="E21" s="24"/>
      <c r="F21" s="21" t="s">
        <v>81</v>
      </c>
      <c r="G21" s="319" t="s">
        <v>1093</v>
      </c>
      <c r="H21" s="380">
        <v>75505.33</v>
      </c>
      <c r="I21" s="335" t="s">
        <v>151</v>
      </c>
      <c r="J21" s="175"/>
      <c r="K21" s="21">
        <v>135</v>
      </c>
      <c r="L21" s="320" t="s">
        <v>152</v>
      </c>
      <c r="M21" s="24" t="s">
        <v>117</v>
      </c>
      <c r="N21" s="333"/>
      <c r="O21" s="24" t="s">
        <v>91</v>
      </c>
      <c r="P21" s="24" t="s">
        <v>1094</v>
      </c>
      <c r="Q21" s="203" t="s">
        <v>159</v>
      </c>
      <c r="R21" s="322" t="s">
        <v>372</v>
      </c>
      <c r="S21" s="24" t="s">
        <v>372</v>
      </c>
      <c r="T21" s="24" t="s">
        <v>152</v>
      </c>
      <c r="U21" s="24" t="s">
        <v>152</v>
      </c>
      <c r="V21" s="24" t="s">
        <v>152</v>
      </c>
      <c r="W21" s="24" t="s">
        <v>152</v>
      </c>
      <c r="X21" s="21">
        <v>135</v>
      </c>
      <c r="Y21" s="21">
        <v>1</v>
      </c>
      <c r="Z21" s="21" t="s">
        <v>81</v>
      </c>
      <c r="AA21" s="21" t="s">
        <v>81</v>
      </c>
    </row>
    <row r="22" spans="1:27" s="185" customFormat="1" ht="35.25" customHeight="1">
      <c r="A22" s="328">
        <v>18</v>
      </c>
      <c r="B22" s="71" t="s">
        <v>1095</v>
      </c>
      <c r="C22" s="60"/>
      <c r="D22" s="24" t="s">
        <v>80</v>
      </c>
      <c r="E22" s="24"/>
      <c r="F22" s="21" t="s">
        <v>81</v>
      </c>
      <c r="G22" s="319" t="s">
        <v>1093</v>
      </c>
      <c r="H22" s="380">
        <v>222765.07</v>
      </c>
      <c r="I22" s="335" t="s">
        <v>151</v>
      </c>
      <c r="J22" s="175"/>
      <c r="K22" s="21">
        <v>630</v>
      </c>
      <c r="L22" s="320" t="s">
        <v>152</v>
      </c>
      <c r="M22" s="24" t="s">
        <v>117</v>
      </c>
      <c r="N22" s="21"/>
      <c r="O22" s="24" t="s">
        <v>91</v>
      </c>
      <c r="P22" s="24" t="s">
        <v>1094</v>
      </c>
      <c r="Q22" s="203" t="s">
        <v>159</v>
      </c>
      <c r="R22" s="322" t="s">
        <v>372</v>
      </c>
      <c r="S22" s="24" t="s">
        <v>372</v>
      </c>
      <c r="T22" s="24" t="s">
        <v>152</v>
      </c>
      <c r="U22" s="24" t="s">
        <v>152</v>
      </c>
      <c r="V22" s="24" t="s">
        <v>152</v>
      </c>
      <c r="W22" s="24" t="s">
        <v>152</v>
      </c>
      <c r="X22" s="21">
        <v>630</v>
      </c>
      <c r="Y22" s="21">
        <v>1</v>
      </c>
      <c r="Z22" s="21" t="s">
        <v>81</v>
      </c>
      <c r="AA22" s="21" t="s">
        <v>81</v>
      </c>
    </row>
    <row r="23" spans="1:27" s="185" customFormat="1" ht="35.25" customHeight="1">
      <c r="A23" s="328">
        <v>19</v>
      </c>
      <c r="B23" s="71" t="s">
        <v>1096</v>
      </c>
      <c r="C23" s="60"/>
      <c r="D23" s="24" t="s">
        <v>80</v>
      </c>
      <c r="E23" s="24"/>
      <c r="F23" s="21" t="s">
        <v>81</v>
      </c>
      <c r="G23" s="319" t="s">
        <v>1093</v>
      </c>
      <c r="H23" s="380">
        <v>116448.85</v>
      </c>
      <c r="I23" s="335" t="s">
        <v>151</v>
      </c>
      <c r="J23" s="175"/>
      <c r="K23" s="21">
        <v>270</v>
      </c>
      <c r="L23" s="320" t="s">
        <v>152</v>
      </c>
      <c r="M23" s="24" t="s">
        <v>117</v>
      </c>
      <c r="N23" s="333"/>
      <c r="O23" s="24" t="s">
        <v>91</v>
      </c>
      <c r="P23" s="24" t="s">
        <v>1094</v>
      </c>
      <c r="Q23" s="203" t="s">
        <v>159</v>
      </c>
      <c r="R23" s="322" t="s">
        <v>372</v>
      </c>
      <c r="S23" s="24" t="s">
        <v>372</v>
      </c>
      <c r="T23" s="24" t="s">
        <v>152</v>
      </c>
      <c r="U23" s="24" t="s">
        <v>152</v>
      </c>
      <c r="V23" s="24" t="s">
        <v>152</v>
      </c>
      <c r="W23" s="24" t="s">
        <v>152</v>
      </c>
      <c r="X23" s="21">
        <v>270</v>
      </c>
      <c r="Y23" s="21">
        <v>1</v>
      </c>
      <c r="Z23" s="21" t="s">
        <v>81</v>
      </c>
      <c r="AA23" s="21" t="s">
        <v>81</v>
      </c>
    </row>
    <row r="24" spans="1:27" s="185" customFormat="1" ht="35.25" customHeight="1">
      <c r="A24" s="328">
        <v>20</v>
      </c>
      <c r="B24" s="71" t="s">
        <v>1097</v>
      </c>
      <c r="C24" s="60"/>
      <c r="D24" s="24" t="s">
        <v>80</v>
      </c>
      <c r="E24" s="24"/>
      <c r="F24" s="21" t="s">
        <v>81</v>
      </c>
      <c r="G24" s="319" t="s">
        <v>1093</v>
      </c>
      <c r="H24" s="380">
        <v>229669.63</v>
      </c>
      <c r="I24" s="335" t="s">
        <v>151</v>
      </c>
      <c r="J24" s="175"/>
      <c r="K24" s="21">
        <v>675</v>
      </c>
      <c r="L24" s="320" t="s">
        <v>152</v>
      </c>
      <c r="M24" s="24" t="s">
        <v>117</v>
      </c>
      <c r="N24" s="21"/>
      <c r="O24" s="24" t="s">
        <v>91</v>
      </c>
      <c r="P24" s="24" t="s">
        <v>1094</v>
      </c>
      <c r="Q24" s="203" t="s">
        <v>159</v>
      </c>
      <c r="R24" s="322" t="s">
        <v>372</v>
      </c>
      <c r="S24" s="24" t="s">
        <v>372</v>
      </c>
      <c r="T24" s="24" t="s">
        <v>152</v>
      </c>
      <c r="U24" s="24" t="s">
        <v>152</v>
      </c>
      <c r="V24" s="24" t="s">
        <v>152</v>
      </c>
      <c r="W24" s="24" t="s">
        <v>152</v>
      </c>
      <c r="X24" s="21">
        <v>675</v>
      </c>
      <c r="Y24" s="21">
        <v>1</v>
      </c>
      <c r="Z24" s="21" t="s">
        <v>81</v>
      </c>
      <c r="AA24" s="21" t="s">
        <v>81</v>
      </c>
    </row>
    <row r="25" spans="1:27" s="185" customFormat="1" ht="35.25" customHeight="1">
      <c r="A25" s="328">
        <v>21</v>
      </c>
      <c r="B25" s="71" t="s">
        <v>1098</v>
      </c>
      <c r="C25" s="60"/>
      <c r="D25" s="24" t="s">
        <v>80</v>
      </c>
      <c r="E25" s="24"/>
      <c r="F25" s="21" t="s">
        <v>81</v>
      </c>
      <c r="G25" s="319" t="s">
        <v>1093</v>
      </c>
      <c r="H25" s="380">
        <v>10530.3</v>
      </c>
      <c r="I25" s="335" t="s">
        <v>151</v>
      </c>
      <c r="J25" s="175"/>
      <c r="K25" s="21"/>
      <c r="L25" s="320" t="s">
        <v>152</v>
      </c>
      <c r="M25" s="24" t="s">
        <v>117</v>
      </c>
      <c r="N25" s="333"/>
      <c r="O25" s="24" t="s">
        <v>91</v>
      </c>
      <c r="P25" s="24" t="s">
        <v>1094</v>
      </c>
      <c r="Q25" s="203" t="s">
        <v>159</v>
      </c>
      <c r="R25" s="322" t="s">
        <v>372</v>
      </c>
      <c r="S25" s="24" t="s">
        <v>372</v>
      </c>
      <c r="T25" s="24" t="s">
        <v>152</v>
      </c>
      <c r="U25" s="24" t="s">
        <v>152</v>
      </c>
      <c r="V25" s="24" t="s">
        <v>152</v>
      </c>
      <c r="W25" s="24" t="s">
        <v>152</v>
      </c>
      <c r="X25" s="21"/>
      <c r="Y25" s="21">
        <v>1</v>
      </c>
      <c r="Z25" s="21" t="s">
        <v>81</v>
      </c>
      <c r="AA25" s="21" t="s">
        <v>81</v>
      </c>
    </row>
    <row r="26" spans="1:27" s="185" customFormat="1" ht="35.25" customHeight="1">
      <c r="A26" s="328">
        <v>22</v>
      </c>
      <c r="B26" s="71" t="s">
        <v>1099</v>
      </c>
      <c r="C26" s="60"/>
      <c r="D26" s="24" t="s">
        <v>80</v>
      </c>
      <c r="E26" s="24"/>
      <c r="F26" s="21" t="s">
        <v>81</v>
      </c>
      <c r="G26" s="319" t="s">
        <v>1100</v>
      </c>
      <c r="H26" s="380">
        <v>24303.31</v>
      </c>
      <c r="I26" s="335" t="s">
        <v>151</v>
      </c>
      <c r="J26" s="175"/>
      <c r="K26" s="21">
        <v>24</v>
      </c>
      <c r="L26" s="320" t="s">
        <v>152</v>
      </c>
      <c r="M26" s="24" t="s">
        <v>194</v>
      </c>
      <c r="N26" s="333"/>
      <c r="O26" s="24" t="s">
        <v>1101</v>
      </c>
      <c r="P26" s="24" t="s">
        <v>98</v>
      </c>
      <c r="Q26" s="203" t="s">
        <v>159</v>
      </c>
      <c r="R26" s="322" t="s">
        <v>372</v>
      </c>
      <c r="S26" s="24" t="s">
        <v>372</v>
      </c>
      <c r="T26" s="24" t="s">
        <v>152</v>
      </c>
      <c r="U26" s="24" t="s">
        <v>152</v>
      </c>
      <c r="V26" s="24" t="s">
        <v>152</v>
      </c>
      <c r="W26" s="24" t="s">
        <v>152</v>
      </c>
      <c r="X26" s="21">
        <v>24</v>
      </c>
      <c r="Y26" s="21">
        <v>1</v>
      </c>
      <c r="Z26" s="21" t="s">
        <v>81</v>
      </c>
      <c r="AA26" s="21" t="s">
        <v>81</v>
      </c>
    </row>
    <row r="27" spans="1:27" s="37" customFormat="1" ht="30" customHeight="1">
      <c r="A27" s="247">
        <v>23</v>
      </c>
      <c r="B27" s="71" t="s">
        <v>160</v>
      </c>
      <c r="C27" s="59"/>
      <c r="D27" s="162" t="s">
        <v>80</v>
      </c>
      <c r="E27" s="64" t="s">
        <v>81</v>
      </c>
      <c r="F27" s="64"/>
      <c r="G27" s="77" t="s">
        <v>130</v>
      </c>
      <c r="H27" s="174"/>
      <c r="I27" s="416" t="s">
        <v>83</v>
      </c>
      <c r="J27" s="346">
        <v>46000</v>
      </c>
      <c r="K27" s="64">
        <v>40</v>
      </c>
      <c r="L27" s="107" t="s">
        <v>152</v>
      </c>
      <c r="M27" s="162" t="s">
        <v>161</v>
      </c>
      <c r="N27" s="244"/>
      <c r="O27" s="162" t="s">
        <v>162</v>
      </c>
      <c r="P27" s="162" t="s">
        <v>163</v>
      </c>
      <c r="Q27" s="130" t="s">
        <v>164</v>
      </c>
      <c r="R27" s="124" t="s">
        <v>372</v>
      </c>
      <c r="S27" s="162" t="s">
        <v>372</v>
      </c>
      <c r="T27" s="162" t="s">
        <v>152</v>
      </c>
      <c r="U27" s="162" t="s">
        <v>372</v>
      </c>
      <c r="V27" s="162" t="s">
        <v>152</v>
      </c>
      <c r="W27" s="162" t="s">
        <v>152</v>
      </c>
      <c r="X27" s="64">
        <v>40</v>
      </c>
      <c r="Y27" s="64">
        <v>1</v>
      </c>
      <c r="Z27" s="64" t="s">
        <v>81</v>
      </c>
      <c r="AA27" s="64" t="s">
        <v>81</v>
      </c>
    </row>
    <row r="28" spans="1:27" s="37" customFormat="1" ht="30" customHeight="1">
      <c r="A28" s="247">
        <v>24</v>
      </c>
      <c r="B28" s="71" t="s">
        <v>126</v>
      </c>
      <c r="C28" s="59"/>
      <c r="D28" s="162" t="s">
        <v>80</v>
      </c>
      <c r="E28" s="64" t="s">
        <v>81</v>
      </c>
      <c r="F28" s="64"/>
      <c r="G28" s="77" t="s">
        <v>165</v>
      </c>
      <c r="H28" s="174"/>
      <c r="I28" s="416" t="s">
        <v>83</v>
      </c>
      <c r="J28" s="346">
        <v>544000</v>
      </c>
      <c r="K28" s="64">
        <v>145.9</v>
      </c>
      <c r="L28" s="107" t="s">
        <v>90</v>
      </c>
      <c r="M28" s="162" t="s">
        <v>107</v>
      </c>
      <c r="N28" s="244"/>
      <c r="O28" s="162" t="s">
        <v>108</v>
      </c>
      <c r="P28" s="162" t="s">
        <v>109</v>
      </c>
      <c r="Q28" s="130" t="s">
        <v>166</v>
      </c>
      <c r="R28" s="124" t="s">
        <v>374</v>
      </c>
      <c r="S28" s="162" t="s">
        <v>372</v>
      </c>
      <c r="T28" s="162" t="s">
        <v>372</v>
      </c>
      <c r="U28" s="162" t="s">
        <v>371</v>
      </c>
      <c r="V28" s="162" t="s">
        <v>152</v>
      </c>
      <c r="W28" s="162" t="s">
        <v>372</v>
      </c>
      <c r="X28" s="64">
        <v>145.9</v>
      </c>
      <c r="Y28" s="64">
        <v>1</v>
      </c>
      <c r="Z28" s="64" t="s">
        <v>81</v>
      </c>
      <c r="AA28" s="64" t="s">
        <v>81</v>
      </c>
    </row>
    <row r="29" spans="1:27" s="37" customFormat="1" ht="30" customHeight="1">
      <c r="A29" s="247">
        <v>25</v>
      </c>
      <c r="B29" s="71" t="s">
        <v>100</v>
      </c>
      <c r="C29" s="59"/>
      <c r="D29" s="162" t="s">
        <v>80</v>
      </c>
      <c r="E29" s="64" t="s">
        <v>81</v>
      </c>
      <c r="F29" s="64"/>
      <c r="G29" s="77" t="s">
        <v>167</v>
      </c>
      <c r="H29" s="174"/>
      <c r="I29" s="175" t="s">
        <v>83</v>
      </c>
      <c r="J29" s="346">
        <v>269000</v>
      </c>
      <c r="K29" s="64">
        <v>92.72</v>
      </c>
      <c r="L29" s="107" t="s">
        <v>90</v>
      </c>
      <c r="M29" s="64" t="s">
        <v>168</v>
      </c>
      <c r="N29" s="64"/>
      <c r="O29" s="162" t="s">
        <v>91</v>
      </c>
      <c r="P29" s="162" t="s">
        <v>98</v>
      </c>
      <c r="Q29" s="130" t="s">
        <v>169</v>
      </c>
      <c r="R29" s="124" t="s">
        <v>371</v>
      </c>
      <c r="S29" s="162" t="s">
        <v>371</v>
      </c>
      <c r="T29" s="162" t="s">
        <v>371</v>
      </c>
      <c r="U29" s="162" t="s">
        <v>371</v>
      </c>
      <c r="V29" s="162" t="s">
        <v>376</v>
      </c>
      <c r="W29" s="162" t="s">
        <v>371</v>
      </c>
      <c r="X29" s="64">
        <v>92.72</v>
      </c>
      <c r="Y29" s="64">
        <v>2</v>
      </c>
      <c r="Z29" s="64" t="s">
        <v>80</v>
      </c>
      <c r="AA29" s="64" t="s">
        <v>81</v>
      </c>
    </row>
    <row r="30" spans="1:27" s="37" customFormat="1" ht="42" customHeight="1">
      <c r="A30" s="247">
        <v>26</v>
      </c>
      <c r="B30" s="71" t="s">
        <v>1121</v>
      </c>
      <c r="C30" s="59"/>
      <c r="D30" s="162" t="s">
        <v>80</v>
      </c>
      <c r="E30" s="64" t="s">
        <v>81</v>
      </c>
      <c r="F30" s="64"/>
      <c r="G30" s="77" t="s">
        <v>170</v>
      </c>
      <c r="H30" s="174"/>
      <c r="I30" s="416" t="s">
        <v>83</v>
      </c>
      <c r="J30" s="346">
        <v>773000</v>
      </c>
      <c r="K30" s="64">
        <v>207.56</v>
      </c>
      <c r="L30" s="107" t="s">
        <v>90</v>
      </c>
      <c r="M30" s="162" t="s">
        <v>171</v>
      </c>
      <c r="N30" s="244"/>
      <c r="O30" s="162" t="s">
        <v>172</v>
      </c>
      <c r="P30" s="162" t="s">
        <v>147</v>
      </c>
      <c r="Q30" s="130" t="s">
        <v>173</v>
      </c>
      <c r="R30" s="124" t="s">
        <v>372</v>
      </c>
      <c r="S30" s="162" t="s">
        <v>372</v>
      </c>
      <c r="T30" s="162" t="s">
        <v>372</v>
      </c>
      <c r="U30" s="162" t="s">
        <v>372</v>
      </c>
      <c r="V30" s="162" t="s">
        <v>152</v>
      </c>
      <c r="W30" s="162" t="s">
        <v>372</v>
      </c>
      <c r="X30" s="64">
        <v>207.56</v>
      </c>
      <c r="Y30" s="64">
        <v>1</v>
      </c>
      <c r="Z30" s="64" t="s">
        <v>81</v>
      </c>
      <c r="AA30" s="64" t="s">
        <v>81</v>
      </c>
    </row>
    <row r="31" spans="1:27" s="37" customFormat="1" ht="30" customHeight="1">
      <c r="A31" s="247">
        <v>27</v>
      </c>
      <c r="B31" s="71" t="s">
        <v>174</v>
      </c>
      <c r="C31" s="59"/>
      <c r="D31" s="162" t="s">
        <v>80</v>
      </c>
      <c r="E31" s="64" t="s">
        <v>81</v>
      </c>
      <c r="F31" s="64"/>
      <c r="G31" s="77" t="s">
        <v>165</v>
      </c>
      <c r="H31" s="174"/>
      <c r="I31" s="416" t="s">
        <v>83</v>
      </c>
      <c r="J31" s="346">
        <v>38000</v>
      </c>
      <c r="K31" s="64">
        <v>20</v>
      </c>
      <c r="L31" s="107" t="s">
        <v>90</v>
      </c>
      <c r="M31" s="162" t="s">
        <v>175</v>
      </c>
      <c r="N31" s="244"/>
      <c r="O31" s="162" t="s">
        <v>137</v>
      </c>
      <c r="P31" s="162" t="s">
        <v>176</v>
      </c>
      <c r="Q31" s="130" t="s">
        <v>177</v>
      </c>
      <c r="R31" s="124" t="s">
        <v>372</v>
      </c>
      <c r="S31" s="162" t="s">
        <v>372</v>
      </c>
      <c r="T31" s="162" t="s">
        <v>372</v>
      </c>
      <c r="U31" s="162" t="s">
        <v>372</v>
      </c>
      <c r="V31" s="162" t="s">
        <v>152</v>
      </c>
      <c r="W31" s="162" t="s">
        <v>152</v>
      </c>
      <c r="X31" s="64">
        <v>20</v>
      </c>
      <c r="Y31" s="64">
        <v>1</v>
      </c>
      <c r="Z31" s="64" t="s">
        <v>81</v>
      </c>
      <c r="AA31" s="64" t="s">
        <v>81</v>
      </c>
    </row>
    <row r="32" spans="1:27" s="37" customFormat="1" ht="30" customHeight="1">
      <c r="A32" s="247">
        <v>28</v>
      </c>
      <c r="B32" s="59" t="s">
        <v>178</v>
      </c>
      <c r="C32" s="59"/>
      <c r="D32" s="162" t="s">
        <v>80</v>
      </c>
      <c r="E32" s="64" t="s">
        <v>81</v>
      </c>
      <c r="F32" s="64"/>
      <c r="G32" s="64" t="s">
        <v>179</v>
      </c>
      <c r="H32" s="174"/>
      <c r="I32" s="416" t="s">
        <v>83</v>
      </c>
      <c r="J32" s="346">
        <v>229000</v>
      </c>
      <c r="K32" s="64">
        <v>61.35</v>
      </c>
      <c r="L32" s="107" t="s">
        <v>90</v>
      </c>
      <c r="M32" s="64" t="s">
        <v>180</v>
      </c>
      <c r="N32" s="64"/>
      <c r="O32" s="162" t="s">
        <v>113</v>
      </c>
      <c r="P32" s="162" t="s">
        <v>153</v>
      </c>
      <c r="Q32" s="130" t="s">
        <v>181</v>
      </c>
      <c r="R32" s="124" t="s">
        <v>372</v>
      </c>
      <c r="S32" s="162" t="s">
        <v>372</v>
      </c>
      <c r="T32" s="162" t="s">
        <v>372</v>
      </c>
      <c r="U32" s="162" t="s">
        <v>372</v>
      </c>
      <c r="V32" s="162" t="s">
        <v>152</v>
      </c>
      <c r="W32" s="162" t="s">
        <v>372</v>
      </c>
      <c r="X32" s="64">
        <v>61.35</v>
      </c>
      <c r="Y32" s="64">
        <v>1</v>
      </c>
      <c r="Z32" s="64" t="s">
        <v>81</v>
      </c>
      <c r="AA32" s="64" t="s">
        <v>81</v>
      </c>
    </row>
    <row r="33" spans="1:27" s="37" customFormat="1" ht="51.6" customHeight="1">
      <c r="A33" s="247">
        <v>29</v>
      </c>
      <c r="B33" s="71" t="s">
        <v>182</v>
      </c>
      <c r="C33" s="162"/>
      <c r="D33" s="162" t="s">
        <v>80</v>
      </c>
      <c r="E33" s="64" t="s">
        <v>81</v>
      </c>
      <c r="F33" s="64"/>
      <c r="G33" s="64" t="s">
        <v>183</v>
      </c>
      <c r="H33" s="334"/>
      <c r="I33" s="416" t="s">
        <v>83</v>
      </c>
      <c r="J33" s="346">
        <v>1096000</v>
      </c>
      <c r="K33" s="64">
        <v>294.26</v>
      </c>
      <c r="L33" s="107" t="s">
        <v>90</v>
      </c>
      <c r="M33" s="64" t="s">
        <v>184</v>
      </c>
      <c r="N33" s="64"/>
      <c r="O33" s="162" t="s">
        <v>185</v>
      </c>
      <c r="P33" s="162" t="s">
        <v>186</v>
      </c>
      <c r="Q33" s="130" t="s">
        <v>187</v>
      </c>
      <c r="R33" s="124" t="s">
        <v>375</v>
      </c>
      <c r="S33" s="162" t="s">
        <v>372</v>
      </c>
      <c r="T33" s="162" t="s">
        <v>372</v>
      </c>
      <c r="U33" s="162" t="s">
        <v>372</v>
      </c>
      <c r="V33" s="162" t="s">
        <v>152</v>
      </c>
      <c r="W33" s="162" t="s">
        <v>372</v>
      </c>
      <c r="X33" s="64">
        <v>294.26</v>
      </c>
      <c r="Y33" s="64">
        <v>1</v>
      </c>
      <c r="Z33" s="64" t="s">
        <v>81</v>
      </c>
      <c r="AA33" s="64" t="s">
        <v>81</v>
      </c>
    </row>
    <row r="34" spans="1:27" s="37" customFormat="1" ht="30" customHeight="1">
      <c r="A34" s="247">
        <v>30</v>
      </c>
      <c r="B34" s="59" t="s">
        <v>188</v>
      </c>
      <c r="C34" s="59"/>
      <c r="D34" s="162" t="s">
        <v>80</v>
      </c>
      <c r="E34" s="64" t="s">
        <v>81</v>
      </c>
      <c r="F34" s="64"/>
      <c r="G34" s="64">
        <v>2010</v>
      </c>
      <c r="H34" s="174"/>
      <c r="I34" s="416" t="s">
        <v>83</v>
      </c>
      <c r="J34" s="346">
        <v>564000</v>
      </c>
      <c r="K34" s="64">
        <v>151.4</v>
      </c>
      <c r="L34" s="107" t="s">
        <v>90</v>
      </c>
      <c r="M34" s="64" t="s">
        <v>112</v>
      </c>
      <c r="N34" s="64"/>
      <c r="O34" s="162" t="s">
        <v>189</v>
      </c>
      <c r="P34" s="162" t="s">
        <v>190</v>
      </c>
      <c r="Q34" s="130" t="s">
        <v>732</v>
      </c>
      <c r="R34" s="124" t="s">
        <v>372</v>
      </c>
      <c r="S34" s="162" t="s">
        <v>372</v>
      </c>
      <c r="T34" s="162" t="s">
        <v>372</v>
      </c>
      <c r="U34" s="162" t="s">
        <v>372</v>
      </c>
      <c r="V34" s="162" t="s">
        <v>152</v>
      </c>
      <c r="W34" s="162" t="s">
        <v>372</v>
      </c>
      <c r="X34" s="64">
        <v>151.4</v>
      </c>
      <c r="Y34" s="64">
        <v>2</v>
      </c>
      <c r="Z34" s="64" t="s">
        <v>81</v>
      </c>
      <c r="AA34" s="64" t="s">
        <v>81</v>
      </c>
    </row>
    <row r="35" spans="1:27" s="37" customFormat="1" ht="30" customHeight="1">
      <c r="A35" s="247">
        <v>31</v>
      </c>
      <c r="B35" s="59" t="s">
        <v>1122</v>
      </c>
      <c r="C35" s="59"/>
      <c r="D35" s="162" t="s">
        <v>80</v>
      </c>
      <c r="E35" s="64" t="s">
        <v>81</v>
      </c>
      <c r="F35" s="64"/>
      <c r="G35" s="64">
        <v>2010</v>
      </c>
      <c r="H35" s="334"/>
      <c r="I35" s="416" t="s">
        <v>83</v>
      </c>
      <c r="J35" s="346">
        <v>969000</v>
      </c>
      <c r="K35" s="64">
        <f>203.01+57</f>
        <v>260.01</v>
      </c>
      <c r="L35" s="107" t="s">
        <v>90</v>
      </c>
      <c r="M35" s="64" t="s">
        <v>191</v>
      </c>
      <c r="N35" s="64"/>
      <c r="O35" s="162" t="s">
        <v>192</v>
      </c>
      <c r="P35" s="162" t="s">
        <v>193</v>
      </c>
      <c r="Q35" s="130" t="s">
        <v>733</v>
      </c>
      <c r="R35" s="124" t="s">
        <v>372</v>
      </c>
      <c r="S35" s="162" t="s">
        <v>372</v>
      </c>
      <c r="T35" s="162" t="s">
        <v>372</v>
      </c>
      <c r="U35" s="162" t="s">
        <v>372</v>
      </c>
      <c r="V35" s="162" t="s">
        <v>152</v>
      </c>
      <c r="W35" s="162" t="s">
        <v>372</v>
      </c>
      <c r="X35" s="64">
        <f>203.01+57</f>
        <v>260.01</v>
      </c>
      <c r="Y35" s="64">
        <v>2</v>
      </c>
      <c r="Z35" s="64" t="s">
        <v>80</v>
      </c>
      <c r="AA35" s="64" t="s">
        <v>81</v>
      </c>
    </row>
    <row r="36" spans="1:27" s="37" customFormat="1" ht="30" customHeight="1">
      <c r="A36" s="247">
        <v>32</v>
      </c>
      <c r="B36" s="59" t="s">
        <v>126</v>
      </c>
      <c r="C36" s="59"/>
      <c r="D36" s="162" t="s">
        <v>80</v>
      </c>
      <c r="E36" s="64" t="s">
        <v>81</v>
      </c>
      <c r="F36" s="64"/>
      <c r="G36" s="64">
        <v>2010</v>
      </c>
      <c r="H36" s="334"/>
      <c r="I36" s="416" t="s">
        <v>83</v>
      </c>
      <c r="J36" s="346">
        <v>374000</v>
      </c>
      <c r="K36" s="64">
        <v>100.5</v>
      </c>
      <c r="L36" s="107" t="s">
        <v>90</v>
      </c>
      <c r="M36" s="64" t="s">
        <v>194</v>
      </c>
      <c r="N36" s="64"/>
      <c r="O36" s="162" t="s">
        <v>195</v>
      </c>
      <c r="P36" s="162" t="s">
        <v>196</v>
      </c>
      <c r="Q36" s="130" t="s">
        <v>197</v>
      </c>
      <c r="R36" s="124" t="s">
        <v>372</v>
      </c>
      <c r="S36" s="162" t="s">
        <v>372</v>
      </c>
      <c r="T36" s="162" t="s">
        <v>372</v>
      </c>
      <c r="U36" s="162" t="s">
        <v>372</v>
      </c>
      <c r="V36" s="162" t="s">
        <v>152</v>
      </c>
      <c r="W36" s="162" t="s">
        <v>372</v>
      </c>
      <c r="X36" s="64">
        <v>100.5</v>
      </c>
      <c r="Y36" s="64">
        <v>1</v>
      </c>
      <c r="Z36" s="64" t="s">
        <v>81</v>
      </c>
      <c r="AA36" s="64" t="s">
        <v>81</v>
      </c>
    </row>
    <row r="37" spans="1:27" s="37" customFormat="1" ht="36.6" customHeight="1">
      <c r="A37" s="247">
        <v>33</v>
      </c>
      <c r="B37" s="59" t="s">
        <v>646</v>
      </c>
      <c r="C37" s="59"/>
      <c r="D37" s="162" t="s">
        <v>80</v>
      </c>
      <c r="E37" s="64" t="s">
        <v>81</v>
      </c>
      <c r="F37" s="64"/>
      <c r="G37" s="64">
        <v>2010</v>
      </c>
      <c r="H37" s="334"/>
      <c r="I37" s="416" t="s">
        <v>83</v>
      </c>
      <c r="J37" s="346">
        <v>720000</v>
      </c>
      <c r="K37" s="64">
        <f>139.25+54.07</f>
        <v>193.32</v>
      </c>
      <c r="L37" s="107" t="s">
        <v>90</v>
      </c>
      <c r="M37" s="64" t="s">
        <v>198</v>
      </c>
      <c r="N37" s="64"/>
      <c r="O37" s="162" t="s">
        <v>192</v>
      </c>
      <c r="P37" s="162" t="s">
        <v>199</v>
      </c>
      <c r="Q37" s="130" t="s">
        <v>200</v>
      </c>
      <c r="R37" s="124" t="s">
        <v>372</v>
      </c>
      <c r="S37" s="162" t="s">
        <v>372</v>
      </c>
      <c r="T37" s="162" t="s">
        <v>372</v>
      </c>
      <c r="U37" s="162" t="s">
        <v>372</v>
      </c>
      <c r="V37" s="162" t="s">
        <v>152</v>
      </c>
      <c r="W37" s="162" t="s">
        <v>372</v>
      </c>
      <c r="X37" s="64">
        <f>139.25+54.07</f>
        <v>193.32</v>
      </c>
      <c r="Y37" s="64">
        <v>1</v>
      </c>
      <c r="Z37" s="64" t="s">
        <v>81</v>
      </c>
      <c r="AA37" s="64" t="s">
        <v>81</v>
      </c>
    </row>
    <row r="38" spans="1:27" s="37" customFormat="1" ht="30" customHeight="1">
      <c r="A38" s="247">
        <v>34</v>
      </c>
      <c r="B38" s="59" t="s">
        <v>178</v>
      </c>
      <c r="C38" s="59"/>
      <c r="D38" s="162" t="s">
        <v>80</v>
      </c>
      <c r="E38" s="64" t="s">
        <v>81</v>
      </c>
      <c r="F38" s="64"/>
      <c r="G38" s="64">
        <v>2010</v>
      </c>
      <c r="H38" s="334"/>
      <c r="I38" s="416" t="s">
        <v>83</v>
      </c>
      <c r="J38" s="346">
        <v>538000</v>
      </c>
      <c r="K38" s="64">
        <v>144.41999999999999</v>
      </c>
      <c r="L38" s="107" t="s">
        <v>90</v>
      </c>
      <c r="M38" s="64" t="s">
        <v>168</v>
      </c>
      <c r="N38" s="64"/>
      <c r="O38" s="162" t="s">
        <v>201</v>
      </c>
      <c r="P38" s="162" t="s">
        <v>104</v>
      </c>
      <c r="Q38" s="130" t="s">
        <v>148</v>
      </c>
      <c r="R38" s="124" t="s">
        <v>374</v>
      </c>
      <c r="S38" s="162" t="s">
        <v>372</v>
      </c>
      <c r="T38" s="162" t="s">
        <v>372</v>
      </c>
      <c r="U38" s="162" t="s">
        <v>372</v>
      </c>
      <c r="V38" s="162" t="s">
        <v>152</v>
      </c>
      <c r="W38" s="162" t="s">
        <v>372</v>
      </c>
      <c r="X38" s="64">
        <v>144.41999999999999</v>
      </c>
      <c r="Y38" s="64">
        <v>2</v>
      </c>
      <c r="Z38" s="64" t="s">
        <v>80</v>
      </c>
      <c r="AA38" s="64" t="s">
        <v>81</v>
      </c>
    </row>
    <row r="39" spans="1:27" s="37" customFormat="1" ht="38.4" customHeight="1">
      <c r="A39" s="247">
        <v>35</v>
      </c>
      <c r="B39" s="59" t="s">
        <v>182</v>
      </c>
      <c r="C39" s="59"/>
      <c r="D39" s="162" t="s">
        <v>80</v>
      </c>
      <c r="E39" s="64" t="s">
        <v>81</v>
      </c>
      <c r="F39" s="64"/>
      <c r="G39" s="64">
        <v>2010</v>
      </c>
      <c r="H39" s="334"/>
      <c r="I39" s="416" t="s">
        <v>83</v>
      </c>
      <c r="J39" s="346">
        <v>692000</v>
      </c>
      <c r="K39" s="64">
        <v>185.68</v>
      </c>
      <c r="L39" s="107" t="s">
        <v>90</v>
      </c>
      <c r="M39" s="64" t="s">
        <v>202</v>
      </c>
      <c r="N39" s="64"/>
      <c r="O39" s="162" t="s">
        <v>132</v>
      </c>
      <c r="P39" s="162" t="s">
        <v>203</v>
      </c>
      <c r="Q39" s="130" t="s">
        <v>204</v>
      </c>
      <c r="R39" s="124" t="s">
        <v>372</v>
      </c>
      <c r="S39" s="162" t="s">
        <v>372</v>
      </c>
      <c r="T39" s="162" t="s">
        <v>377</v>
      </c>
      <c r="U39" s="162" t="s">
        <v>372</v>
      </c>
      <c r="V39" s="162" t="s">
        <v>378</v>
      </c>
      <c r="W39" s="162" t="s">
        <v>372</v>
      </c>
      <c r="X39" s="64">
        <v>185.68</v>
      </c>
      <c r="Y39" s="64">
        <v>1</v>
      </c>
      <c r="Z39" s="64" t="s">
        <v>81</v>
      </c>
      <c r="AA39" s="64" t="s">
        <v>81</v>
      </c>
    </row>
    <row r="40" spans="1:27" s="37" customFormat="1" ht="30" customHeight="1">
      <c r="A40" s="247">
        <v>36</v>
      </c>
      <c r="B40" s="59" t="s">
        <v>178</v>
      </c>
      <c r="C40" s="59"/>
      <c r="D40" s="162" t="s">
        <v>80</v>
      </c>
      <c r="E40" s="64" t="s">
        <v>81</v>
      </c>
      <c r="F40" s="64"/>
      <c r="G40" s="64">
        <v>2010</v>
      </c>
      <c r="H40" s="334"/>
      <c r="I40" s="416" t="s">
        <v>83</v>
      </c>
      <c r="J40" s="346">
        <v>1558000</v>
      </c>
      <c r="K40" s="64">
        <v>418.13</v>
      </c>
      <c r="L40" s="107" t="s">
        <v>90</v>
      </c>
      <c r="M40" s="64" t="s">
        <v>123</v>
      </c>
      <c r="N40" s="64"/>
      <c r="O40" s="162" t="s">
        <v>124</v>
      </c>
      <c r="P40" s="162" t="s">
        <v>176</v>
      </c>
      <c r="Q40" s="130" t="s">
        <v>205</v>
      </c>
      <c r="R40" s="124" t="s">
        <v>375</v>
      </c>
      <c r="S40" s="162" t="s">
        <v>372</v>
      </c>
      <c r="T40" s="162" t="s">
        <v>372</v>
      </c>
      <c r="U40" s="162" t="s">
        <v>371</v>
      </c>
      <c r="V40" s="162" t="s">
        <v>152</v>
      </c>
      <c r="W40" s="162" t="s">
        <v>372</v>
      </c>
      <c r="X40" s="64">
        <v>418.13</v>
      </c>
      <c r="Y40" s="64">
        <v>3</v>
      </c>
      <c r="Z40" s="64" t="s">
        <v>80</v>
      </c>
      <c r="AA40" s="64" t="s">
        <v>81</v>
      </c>
    </row>
    <row r="41" spans="1:27" s="37" customFormat="1" ht="30" customHeight="1">
      <c r="A41" s="247">
        <v>37</v>
      </c>
      <c r="B41" s="59" t="s">
        <v>178</v>
      </c>
      <c r="C41" s="59"/>
      <c r="D41" s="162" t="s">
        <v>80</v>
      </c>
      <c r="E41" s="64" t="s">
        <v>81</v>
      </c>
      <c r="F41" s="64"/>
      <c r="G41" s="64">
        <v>2010</v>
      </c>
      <c r="H41" s="334"/>
      <c r="I41" s="416" t="s">
        <v>83</v>
      </c>
      <c r="J41" s="346">
        <v>1042000</v>
      </c>
      <c r="K41" s="64">
        <v>279.60000000000002</v>
      </c>
      <c r="L41" s="107" t="s">
        <v>90</v>
      </c>
      <c r="M41" s="64" t="s">
        <v>102</v>
      </c>
      <c r="N41" s="64"/>
      <c r="O41" s="162" t="s">
        <v>103</v>
      </c>
      <c r="P41" s="162"/>
      <c r="Q41" s="130" t="s">
        <v>105</v>
      </c>
      <c r="R41" s="124" t="s">
        <v>374</v>
      </c>
      <c r="S41" s="162" t="s">
        <v>372</v>
      </c>
      <c r="T41" s="162" t="s">
        <v>372</v>
      </c>
      <c r="U41" s="162" t="s">
        <v>371</v>
      </c>
      <c r="V41" s="162" t="s">
        <v>152</v>
      </c>
      <c r="W41" s="162" t="s">
        <v>372</v>
      </c>
      <c r="X41" s="64">
        <v>279.60000000000002</v>
      </c>
      <c r="Y41" s="64">
        <v>2</v>
      </c>
      <c r="Z41" s="64" t="s">
        <v>80</v>
      </c>
      <c r="AA41" s="64" t="s">
        <v>81</v>
      </c>
    </row>
    <row r="42" spans="1:27" s="37" customFormat="1" ht="30" customHeight="1">
      <c r="A42" s="247">
        <v>38</v>
      </c>
      <c r="B42" s="59" t="s">
        <v>206</v>
      </c>
      <c r="C42" s="59"/>
      <c r="D42" s="162" t="s">
        <v>80</v>
      </c>
      <c r="E42" s="64" t="s">
        <v>81</v>
      </c>
      <c r="F42" s="64"/>
      <c r="G42" s="64">
        <v>1986</v>
      </c>
      <c r="H42" s="334"/>
      <c r="I42" s="416" t="s">
        <v>83</v>
      </c>
      <c r="J42" s="346">
        <v>1197000</v>
      </c>
      <c r="K42" s="64">
        <v>514.02</v>
      </c>
      <c r="L42" s="107" t="s">
        <v>90</v>
      </c>
      <c r="M42" s="64" t="s">
        <v>207</v>
      </c>
      <c r="N42" s="64"/>
      <c r="O42" s="162" t="s">
        <v>208</v>
      </c>
      <c r="P42" s="162" t="s">
        <v>114</v>
      </c>
      <c r="Q42" s="130" t="s">
        <v>209</v>
      </c>
      <c r="R42" s="124" t="s">
        <v>372</v>
      </c>
      <c r="S42" s="162" t="s">
        <v>372</v>
      </c>
      <c r="T42" s="162" t="s">
        <v>372</v>
      </c>
      <c r="U42" s="162" t="s">
        <v>372</v>
      </c>
      <c r="V42" s="162" t="s">
        <v>152</v>
      </c>
      <c r="W42" s="162" t="s">
        <v>372</v>
      </c>
      <c r="X42" s="64">
        <v>514.02</v>
      </c>
      <c r="Y42" s="64">
        <v>1</v>
      </c>
      <c r="Z42" s="64" t="s">
        <v>81</v>
      </c>
      <c r="AA42" s="64" t="s">
        <v>81</v>
      </c>
    </row>
    <row r="43" spans="1:27" s="37" customFormat="1" ht="30" customHeight="1">
      <c r="A43" s="247">
        <v>39</v>
      </c>
      <c r="B43" s="59" t="s">
        <v>210</v>
      </c>
      <c r="C43" s="59"/>
      <c r="D43" s="162" t="s">
        <v>80</v>
      </c>
      <c r="E43" s="64" t="s">
        <v>81</v>
      </c>
      <c r="F43" s="64"/>
      <c r="G43" s="64">
        <v>1973</v>
      </c>
      <c r="H43" s="336"/>
      <c r="I43" s="416" t="s">
        <v>83</v>
      </c>
      <c r="J43" s="346">
        <v>105000</v>
      </c>
      <c r="K43" s="64">
        <v>28.28</v>
      </c>
      <c r="L43" s="107" t="s">
        <v>90</v>
      </c>
      <c r="M43" s="64" t="str">
        <f>M42</f>
        <v>Więcbork - Lasek Miejski</v>
      </c>
      <c r="N43" s="64"/>
      <c r="O43" s="162" t="s">
        <v>211</v>
      </c>
      <c r="P43" s="162" t="s">
        <v>114</v>
      </c>
      <c r="Q43" s="130" t="s">
        <v>212</v>
      </c>
      <c r="R43" s="124" t="s">
        <v>372</v>
      </c>
      <c r="S43" s="162" t="s">
        <v>372</v>
      </c>
      <c r="T43" s="162" t="s">
        <v>372</v>
      </c>
      <c r="U43" s="162" t="s">
        <v>372</v>
      </c>
      <c r="V43" s="162" t="s">
        <v>152</v>
      </c>
      <c r="W43" s="162" t="s">
        <v>372</v>
      </c>
      <c r="X43" s="64">
        <v>28.28</v>
      </c>
      <c r="Y43" s="64">
        <v>1</v>
      </c>
      <c r="Z43" s="64" t="s">
        <v>81</v>
      </c>
      <c r="AA43" s="64" t="s">
        <v>81</v>
      </c>
    </row>
    <row r="44" spans="1:27" s="37" customFormat="1" ht="40.200000000000003" customHeight="1">
      <c r="A44" s="247">
        <v>40</v>
      </c>
      <c r="B44" s="59" t="s">
        <v>213</v>
      </c>
      <c r="C44" s="59"/>
      <c r="D44" s="162" t="s">
        <v>80</v>
      </c>
      <c r="E44" s="64" t="s">
        <v>81</v>
      </c>
      <c r="F44" s="64"/>
      <c r="G44" s="64">
        <v>1970</v>
      </c>
      <c r="H44" s="382">
        <f>54555+5098+3712+9334</f>
        <v>72699</v>
      </c>
      <c r="I44" s="175" t="s">
        <v>151</v>
      </c>
      <c r="J44" s="175"/>
      <c r="K44" s="64">
        <v>68.95</v>
      </c>
      <c r="L44" s="107" t="s">
        <v>90</v>
      </c>
      <c r="M44" s="64" t="str">
        <f>M43</f>
        <v>Więcbork - Lasek Miejski</v>
      </c>
      <c r="N44" s="64"/>
      <c r="O44" s="162" t="s">
        <v>113</v>
      </c>
      <c r="P44" s="162" t="s">
        <v>98</v>
      </c>
      <c r="Q44" s="130" t="s">
        <v>214</v>
      </c>
      <c r="R44" s="124" t="s">
        <v>372</v>
      </c>
      <c r="S44" s="162" t="s">
        <v>372</v>
      </c>
      <c r="T44" s="162" t="s">
        <v>152</v>
      </c>
      <c r="U44" s="162" t="s">
        <v>372</v>
      </c>
      <c r="V44" s="162" t="s">
        <v>152</v>
      </c>
      <c r="W44" s="162" t="s">
        <v>152</v>
      </c>
      <c r="X44" s="64">
        <v>68.95</v>
      </c>
      <c r="Y44" s="64">
        <v>1</v>
      </c>
      <c r="Z44" s="64" t="s">
        <v>81</v>
      </c>
      <c r="AA44" s="64" t="s">
        <v>81</v>
      </c>
    </row>
    <row r="45" spans="1:27" s="37" customFormat="1" ht="30" customHeight="1">
      <c r="A45" s="247">
        <v>41</v>
      </c>
      <c r="B45" s="59" t="s">
        <v>215</v>
      </c>
      <c r="C45" s="59"/>
      <c r="D45" s="162" t="s">
        <v>80</v>
      </c>
      <c r="E45" s="64" t="s">
        <v>81</v>
      </c>
      <c r="F45" s="64"/>
      <c r="G45" s="64">
        <v>2009</v>
      </c>
      <c r="H45" s="174"/>
      <c r="I45" s="175" t="s">
        <v>83</v>
      </c>
      <c r="J45" s="346">
        <v>116000</v>
      </c>
      <c r="K45" s="64">
        <v>25</v>
      </c>
      <c r="L45" s="107" t="s">
        <v>90</v>
      </c>
      <c r="M45" s="64" t="s">
        <v>216</v>
      </c>
      <c r="N45" s="64"/>
      <c r="O45" s="162" t="s">
        <v>201</v>
      </c>
      <c r="P45" s="162" t="s">
        <v>98</v>
      </c>
      <c r="Q45" s="130" t="s">
        <v>217</v>
      </c>
      <c r="R45" s="124" t="s">
        <v>372</v>
      </c>
      <c r="S45" s="162" t="s">
        <v>372</v>
      </c>
      <c r="T45" s="162" t="s">
        <v>372</v>
      </c>
      <c r="U45" s="162" t="s">
        <v>372</v>
      </c>
      <c r="V45" s="162" t="s">
        <v>152</v>
      </c>
      <c r="W45" s="162" t="s">
        <v>372</v>
      </c>
      <c r="X45" s="64">
        <v>25</v>
      </c>
      <c r="Y45" s="64">
        <v>1</v>
      </c>
      <c r="Z45" s="64" t="s">
        <v>81</v>
      </c>
      <c r="AA45" s="64" t="s">
        <v>81</v>
      </c>
    </row>
    <row r="46" spans="1:27" s="37" customFormat="1" ht="30" customHeight="1">
      <c r="A46" s="247">
        <v>42</v>
      </c>
      <c r="B46" s="71" t="s">
        <v>218</v>
      </c>
      <c r="C46" s="59"/>
      <c r="D46" s="162" t="s">
        <v>80</v>
      </c>
      <c r="E46" s="64" t="s">
        <v>81</v>
      </c>
      <c r="F46" s="64"/>
      <c r="G46" s="77" t="s">
        <v>130</v>
      </c>
      <c r="H46" s="174"/>
      <c r="I46" s="416" t="s">
        <v>83</v>
      </c>
      <c r="J46" s="346">
        <v>183000</v>
      </c>
      <c r="K46" s="64">
        <v>172.87</v>
      </c>
      <c r="L46" s="107"/>
      <c r="M46" s="162" t="s">
        <v>219</v>
      </c>
      <c r="N46" s="244"/>
      <c r="O46" s="162" t="s">
        <v>91</v>
      </c>
      <c r="P46" s="162" t="s">
        <v>163</v>
      </c>
      <c r="Q46" s="130" t="s">
        <v>162</v>
      </c>
      <c r="R46" s="124" t="s">
        <v>374</v>
      </c>
      <c r="S46" s="162" t="s">
        <v>152</v>
      </c>
      <c r="T46" s="162" t="s">
        <v>152</v>
      </c>
      <c r="U46" s="162" t="s">
        <v>379</v>
      </c>
      <c r="V46" s="162" t="s">
        <v>380</v>
      </c>
      <c r="W46" s="162" t="s">
        <v>152</v>
      </c>
      <c r="X46" s="64">
        <v>172.87</v>
      </c>
      <c r="Y46" s="64">
        <v>1</v>
      </c>
      <c r="Z46" s="64" t="s">
        <v>81</v>
      </c>
      <c r="AA46" s="64" t="s">
        <v>81</v>
      </c>
    </row>
    <row r="47" spans="1:27" s="37" customFormat="1" ht="30" customHeight="1">
      <c r="A47" s="247">
        <v>43</v>
      </c>
      <c r="B47" s="71" t="s">
        <v>736</v>
      </c>
      <c r="C47" s="59"/>
      <c r="D47" s="162" t="s">
        <v>80</v>
      </c>
      <c r="E47" s="64" t="s">
        <v>81</v>
      </c>
      <c r="F47" s="64"/>
      <c r="G47" s="77" t="s">
        <v>220</v>
      </c>
      <c r="H47" s="334"/>
      <c r="I47" s="416" t="s">
        <v>83</v>
      </c>
      <c r="J47" s="346">
        <v>333000</v>
      </c>
      <c r="K47" s="64">
        <f>21.55+75.11</f>
        <v>96.66</v>
      </c>
      <c r="L47" s="107" t="s">
        <v>90</v>
      </c>
      <c r="M47" s="162" t="s">
        <v>221</v>
      </c>
      <c r="N47" s="244"/>
      <c r="O47" s="162" t="s">
        <v>201</v>
      </c>
      <c r="P47" s="162" t="s">
        <v>104</v>
      </c>
      <c r="Q47" s="130" t="s">
        <v>222</v>
      </c>
      <c r="R47" s="124" t="s">
        <v>374</v>
      </c>
      <c r="S47" s="162" t="s">
        <v>372</v>
      </c>
      <c r="T47" s="162" t="s">
        <v>372</v>
      </c>
      <c r="U47" s="162" t="s">
        <v>372</v>
      </c>
      <c r="V47" s="162" t="s">
        <v>152</v>
      </c>
      <c r="W47" s="162" t="s">
        <v>372</v>
      </c>
      <c r="X47" s="64">
        <f>21.55+75.11</f>
        <v>96.66</v>
      </c>
      <c r="Y47" s="64">
        <v>2</v>
      </c>
      <c r="Z47" s="64" t="s">
        <v>80</v>
      </c>
      <c r="AA47" s="64" t="s">
        <v>81</v>
      </c>
    </row>
    <row r="48" spans="1:27" s="37" customFormat="1" ht="30" customHeight="1">
      <c r="A48" s="247">
        <v>44</v>
      </c>
      <c r="B48" s="71" t="s">
        <v>223</v>
      </c>
      <c r="C48" s="59"/>
      <c r="D48" s="162" t="s">
        <v>80</v>
      </c>
      <c r="E48" s="64" t="s">
        <v>81</v>
      </c>
      <c r="F48" s="64"/>
      <c r="G48" s="77" t="s">
        <v>224</v>
      </c>
      <c r="H48" s="174"/>
      <c r="I48" s="416" t="s">
        <v>83</v>
      </c>
      <c r="J48" s="346">
        <v>3045000</v>
      </c>
      <c r="K48" s="64">
        <v>780.42</v>
      </c>
      <c r="L48" s="107" t="s">
        <v>90</v>
      </c>
      <c r="M48" s="162" t="s">
        <v>225</v>
      </c>
      <c r="N48" s="244"/>
      <c r="O48" s="162" t="s">
        <v>226</v>
      </c>
      <c r="P48" s="162" t="s">
        <v>227</v>
      </c>
      <c r="Q48" s="130" t="s">
        <v>209</v>
      </c>
      <c r="R48" s="124" t="s">
        <v>372</v>
      </c>
      <c r="S48" s="162" t="s">
        <v>372</v>
      </c>
      <c r="T48" s="162" t="s">
        <v>372</v>
      </c>
      <c r="U48" s="162" t="s">
        <v>372</v>
      </c>
      <c r="V48" s="162" t="s">
        <v>152</v>
      </c>
      <c r="W48" s="162" t="s">
        <v>372</v>
      </c>
      <c r="X48" s="64">
        <v>780.42</v>
      </c>
      <c r="Y48" s="64">
        <v>2</v>
      </c>
      <c r="Z48" s="64" t="s">
        <v>81</v>
      </c>
      <c r="AA48" s="64" t="s">
        <v>81</v>
      </c>
    </row>
    <row r="49" spans="1:29" s="37" customFormat="1" ht="30" customHeight="1">
      <c r="A49" s="247">
        <v>45</v>
      </c>
      <c r="B49" s="155" t="s">
        <v>228</v>
      </c>
      <c r="C49" s="155"/>
      <c r="D49" s="80" t="s">
        <v>80</v>
      </c>
      <c r="E49" s="162" t="s">
        <v>81</v>
      </c>
      <c r="F49" s="244"/>
      <c r="G49" s="156">
        <v>2011</v>
      </c>
      <c r="H49" s="381">
        <v>6150</v>
      </c>
      <c r="I49" s="175" t="s">
        <v>151</v>
      </c>
      <c r="J49" s="175"/>
      <c r="K49" s="64">
        <v>12</v>
      </c>
      <c r="L49" s="157"/>
      <c r="M49" s="80" t="s">
        <v>229</v>
      </c>
      <c r="N49" s="80"/>
      <c r="O49" s="162" t="s">
        <v>230</v>
      </c>
      <c r="P49" s="162" t="s">
        <v>153</v>
      </c>
      <c r="Q49" s="130" t="s">
        <v>231</v>
      </c>
      <c r="R49" s="124" t="s">
        <v>372</v>
      </c>
      <c r="S49" s="162" t="s">
        <v>152</v>
      </c>
      <c r="T49" s="162" t="s">
        <v>152</v>
      </c>
      <c r="U49" s="162" t="s">
        <v>152</v>
      </c>
      <c r="V49" s="162" t="s">
        <v>152</v>
      </c>
      <c r="W49" s="162" t="s">
        <v>152</v>
      </c>
      <c r="X49" s="64">
        <v>12</v>
      </c>
      <c r="Y49" s="64">
        <v>1</v>
      </c>
      <c r="Z49" s="64" t="s">
        <v>81</v>
      </c>
      <c r="AA49" s="64" t="s">
        <v>81</v>
      </c>
    </row>
    <row r="50" spans="1:29" s="37" customFormat="1" ht="30" customHeight="1">
      <c r="A50" s="247">
        <v>46</v>
      </c>
      <c r="B50" s="59" t="s">
        <v>647</v>
      </c>
      <c r="C50" s="59"/>
      <c r="D50" s="162" t="s">
        <v>80</v>
      </c>
      <c r="E50" s="162" t="s">
        <v>81</v>
      </c>
      <c r="F50" s="244"/>
      <c r="G50" s="162"/>
      <c r="H50" s="141"/>
      <c r="I50" s="175" t="s">
        <v>83</v>
      </c>
      <c r="J50" s="346">
        <v>621000</v>
      </c>
      <c r="K50" s="64">
        <f>98.5+95.7</f>
        <v>194.2</v>
      </c>
      <c r="L50" s="107" t="s">
        <v>232</v>
      </c>
      <c r="M50" s="162" t="s">
        <v>233</v>
      </c>
      <c r="N50" s="244"/>
      <c r="O50" s="162" t="s">
        <v>91</v>
      </c>
      <c r="P50" s="162" t="s">
        <v>176</v>
      </c>
      <c r="Q50" s="130" t="s">
        <v>93</v>
      </c>
      <c r="R50" s="124" t="s">
        <v>375</v>
      </c>
      <c r="S50" s="162" t="s">
        <v>372</v>
      </c>
      <c r="T50" s="162" t="s">
        <v>375</v>
      </c>
      <c r="U50" s="162" t="s">
        <v>375</v>
      </c>
      <c r="V50" s="162" t="s">
        <v>152</v>
      </c>
      <c r="W50" s="162" t="s">
        <v>372</v>
      </c>
      <c r="X50" s="64">
        <f>98.5+95.7</f>
        <v>194.2</v>
      </c>
      <c r="Y50" s="64">
        <v>3</v>
      </c>
      <c r="Z50" s="64" t="s">
        <v>80</v>
      </c>
      <c r="AA50" s="64" t="s">
        <v>81</v>
      </c>
    </row>
    <row r="51" spans="1:29" s="37" customFormat="1" ht="30" customHeight="1">
      <c r="A51" s="247">
        <v>47</v>
      </c>
      <c r="B51" s="59" t="s">
        <v>234</v>
      </c>
      <c r="C51" s="59"/>
      <c r="D51" s="162" t="s">
        <v>80</v>
      </c>
      <c r="E51" s="162" t="s">
        <v>81</v>
      </c>
      <c r="F51" s="244"/>
      <c r="G51" s="162">
        <v>2011</v>
      </c>
      <c r="H51" s="179">
        <v>277205.12</v>
      </c>
      <c r="I51" s="175" t="s">
        <v>151</v>
      </c>
      <c r="J51" s="337"/>
      <c r="K51" s="161"/>
      <c r="L51" s="107"/>
      <c r="M51" s="162" t="s">
        <v>229</v>
      </c>
      <c r="N51" s="183"/>
      <c r="O51" s="158"/>
      <c r="P51" s="158"/>
      <c r="Q51" s="159"/>
      <c r="R51" s="160"/>
      <c r="S51" s="158"/>
      <c r="T51" s="158"/>
      <c r="U51" s="158"/>
      <c r="V51" s="158"/>
      <c r="W51" s="158"/>
      <c r="X51" s="161"/>
      <c r="Y51" s="158"/>
      <c r="Z51" s="158"/>
      <c r="AA51" s="158"/>
    </row>
    <row r="52" spans="1:29" s="37" customFormat="1" ht="30" customHeight="1">
      <c r="A52" s="247">
        <v>48</v>
      </c>
      <c r="B52" s="71" t="s">
        <v>235</v>
      </c>
      <c r="C52" s="148" t="s">
        <v>236</v>
      </c>
      <c r="D52" s="428" t="s">
        <v>80</v>
      </c>
      <c r="E52" s="59"/>
      <c r="F52" s="272"/>
      <c r="G52" s="430" t="s">
        <v>237</v>
      </c>
      <c r="H52" s="436"/>
      <c r="I52" s="433" t="s">
        <v>83</v>
      </c>
      <c r="J52" s="346">
        <v>248000</v>
      </c>
      <c r="K52" s="64">
        <v>66.510000000000005</v>
      </c>
      <c r="L52" s="107" t="s">
        <v>238</v>
      </c>
      <c r="M52" s="162" t="s">
        <v>239</v>
      </c>
      <c r="N52" s="244"/>
      <c r="O52" s="162" t="s">
        <v>240</v>
      </c>
      <c r="P52" s="162" t="s">
        <v>241</v>
      </c>
      <c r="Q52" s="130" t="s">
        <v>242</v>
      </c>
      <c r="R52" s="124" t="s">
        <v>372</v>
      </c>
      <c r="S52" s="162" t="s">
        <v>372</v>
      </c>
      <c r="T52" s="162" t="s">
        <v>372</v>
      </c>
      <c r="U52" s="162" t="s">
        <v>372</v>
      </c>
      <c r="V52" s="162" t="s">
        <v>152</v>
      </c>
      <c r="W52" s="162" t="s">
        <v>381</v>
      </c>
      <c r="X52" s="64">
        <v>66.510000000000005</v>
      </c>
      <c r="Y52" s="64">
        <v>3</v>
      </c>
      <c r="Z52" s="64" t="s">
        <v>80</v>
      </c>
      <c r="AA52" s="64" t="s">
        <v>81</v>
      </c>
    </row>
    <row r="53" spans="1:29" s="37" customFormat="1" ht="30" customHeight="1">
      <c r="A53" s="247">
        <v>49</v>
      </c>
      <c r="B53" s="71" t="s">
        <v>737</v>
      </c>
      <c r="C53" s="148" t="s">
        <v>236</v>
      </c>
      <c r="D53" s="429"/>
      <c r="E53" s="59"/>
      <c r="F53" s="273"/>
      <c r="G53" s="431"/>
      <c r="H53" s="437"/>
      <c r="I53" s="434"/>
      <c r="J53" s="366">
        <v>1394000</v>
      </c>
      <c r="K53" s="64">
        <v>277.61</v>
      </c>
      <c r="L53" s="107" t="s">
        <v>243</v>
      </c>
      <c r="M53" s="162" t="s">
        <v>244</v>
      </c>
      <c r="N53" s="244"/>
      <c r="O53" s="162" t="s">
        <v>240</v>
      </c>
      <c r="P53" s="162" t="s">
        <v>245</v>
      </c>
      <c r="Q53" s="130" t="s">
        <v>242</v>
      </c>
      <c r="R53" s="124" t="s">
        <v>372</v>
      </c>
      <c r="S53" s="162" t="s">
        <v>372</v>
      </c>
      <c r="T53" s="162" t="s">
        <v>372</v>
      </c>
      <c r="U53" s="162" t="s">
        <v>372</v>
      </c>
      <c r="V53" s="162" t="s">
        <v>152</v>
      </c>
      <c r="W53" s="162" t="s">
        <v>381</v>
      </c>
      <c r="X53" s="64">
        <v>277.61</v>
      </c>
      <c r="Y53" s="64">
        <v>3</v>
      </c>
      <c r="Z53" s="64" t="s">
        <v>80</v>
      </c>
      <c r="AA53" s="64" t="s">
        <v>81</v>
      </c>
    </row>
    <row r="54" spans="1:29" s="31" customFormat="1" ht="30" customHeight="1">
      <c r="A54" s="247">
        <v>50</v>
      </c>
      <c r="B54" s="20" t="s">
        <v>246</v>
      </c>
      <c r="C54" s="146" t="s">
        <v>236</v>
      </c>
      <c r="D54" s="146" t="s">
        <v>80</v>
      </c>
      <c r="E54" s="146" t="s">
        <v>81</v>
      </c>
      <c r="F54" s="243"/>
      <c r="G54" s="146">
        <v>2012</v>
      </c>
      <c r="H54" s="176">
        <v>793112.49</v>
      </c>
      <c r="I54" s="178" t="s">
        <v>151</v>
      </c>
      <c r="J54" s="175"/>
      <c r="K54" s="23">
        <v>459.44</v>
      </c>
      <c r="L54" s="65" t="s">
        <v>247</v>
      </c>
      <c r="M54" s="146" t="s">
        <v>248</v>
      </c>
      <c r="N54" s="243"/>
      <c r="O54" s="146" t="s">
        <v>132</v>
      </c>
      <c r="P54" s="146" t="s">
        <v>227</v>
      </c>
      <c r="Q54" s="39" t="s">
        <v>249</v>
      </c>
      <c r="R54" s="68" t="s">
        <v>371</v>
      </c>
      <c r="S54" s="146" t="s">
        <v>371</v>
      </c>
      <c r="T54" s="146" t="s">
        <v>371</v>
      </c>
      <c r="U54" s="146" t="s">
        <v>371</v>
      </c>
      <c r="V54" s="146" t="s">
        <v>152</v>
      </c>
      <c r="W54" s="146" t="s">
        <v>371</v>
      </c>
      <c r="X54" s="23">
        <v>459.44</v>
      </c>
      <c r="Y54" s="23">
        <v>2</v>
      </c>
      <c r="Z54" s="23" t="s">
        <v>81</v>
      </c>
      <c r="AA54" s="23" t="s">
        <v>81</v>
      </c>
    </row>
    <row r="55" spans="1:29" s="31" customFormat="1" ht="30" customHeight="1">
      <c r="A55" s="247">
        <v>51</v>
      </c>
      <c r="B55" s="20" t="s">
        <v>250</v>
      </c>
      <c r="C55" s="146" t="s">
        <v>236</v>
      </c>
      <c r="D55" s="146" t="s">
        <v>80</v>
      </c>
      <c r="E55" s="28"/>
      <c r="F55" s="28"/>
      <c r="G55" s="146">
        <v>2012</v>
      </c>
      <c r="H55" s="176">
        <v>208073.47</v>
      </c>
      <c r="I55" s="178" t="s">
        <v>151</v>
      </c>
      <c r="J55" s="175"/>
      <c r="K55" s="28"/>
      <c r="L55" s="46"/>
      <c r="M55" s="146" t="s">
        <v>248</v>
      </c>
      <c r="N55" s="243"/>
      <c r="O55" s="20"/>
      <c r="P55" s="20"/>
      <c r="Q55" s="20"/>
      <c r="R55" s="20"/>
      <c r="S55" s="20"/>
      <c r="T55" s="20"/>
      <c r="U55" s="20"/>
      <c r="V55" s="20"/>
      <c r="W55" s="20"/>
      <c r="X55" s="28"/>
      <c r="Y55" s="43"/>
      <c r="Z55" s="43"/>
      <c r="AA55" s="43"/>
    </row>
    <row r="56" spans="1:29" s="31" customFormat="1" ht="30" customHeight="1">
      <c r="A56" s="247">
        <v>52</v>
      </c>
      <c r="B56" s="20" t="s">
        <v>251</v>
      </c>
      <c r="C56" s="146" t="s">
        <v>236</v>
      </c>
      <c r="D56" s="146" t="s">
        <v>80</v>
      </c>
      <c r="E56" s="28"/>
      <c r="F56" s="28"/>
      <c r="G56" s="146">
        <v>2013</v>
      </c>
      <c r="H56" s="176">
        <v>110000</v>
      </c>
      <c r="I56" s="178" t="s">
        <v>151</v>
      </c>
      <c r="J56" s="175"/>
      <c r="K56" s="28"/>
      <c r="L56" s="46"/>
      <c r="M56" s="146" t="s">
        <v>252</v>
      </c>
      <c r="N56" s="243"/>
      <c r="O56" s="20"/>
      <c r="P56" s="20"/>
      <c r="Q56" s="20"/>
      <c r="R56" s="20"/>
      <c r="S56" s="20"/>
      <c r="T56" s="20"/>
      <c r="U56" s="20"/>
      <c r="V56" s="20"/>
      <c r="W56" s="20"/>
      <c r="X56" s="28"/>
      <c r="Y56" s="43"/>
      <c r="Z56" s="43"/>
      <c r="AA56" s="43"/>
    </row>
    <row r="57" spans="1:29" s="31" customFormat="1" ht="40.5" customHeight="1">
      <c r="A57" s="247">
        <v>53</v>
      </c>
      <c r="B57" s="20" t="s">
        <v>723</v>
      </c>
      <c r="C57" s="146" t="s">
        <v>236</v>
      </c>
      <c r="D57" s="146" t="s">
        <v>80</v>
      </c>
      <c r="E57" s="28"/>
      <c r="F57" s="28"/>
      <c r="G57" s="146">
        <v>2019</v>
      </c>
      <c r="H57" s="176">
        <v>1697523.84</v>
      </c>
      <c r="I57" s="178" t="s">
        <v>151</v>
      </c>
      <c r="J57" s="175"/>
      <c r="K57" s="28"/>
      <c r="L57" s="46"/>
      <c r="M57" s="24" t="s">
        <v>1106</v>
      </c>
      <c r="N57" s="243"/>
      <c r="O57" s="20"/>
      <c r="P57" s="20"/>
      <c r="Q57" s="20"/>
      <c r="R57" s="20"/>
      <c r="S57" s="20"/>
      <c r="T57" s="20"/>
      <c r="U57" s="102"/>
      <c r="V57" s="20"/>
      <c r="W57" s="20"/>
      <c r="X57" s="28"/>
      <c r="Y57" s="23">
        <v>2</v>
      </c>
      <c r="Z57" s="23" t="s">
        <v>81</v>
      </c>
      <c r="AA57" s="23" t="s">
        <v>80</v>
      </c>
    </row>
    <row r="58" spans="1:29" s="31" customFormat="1" ht="40.5" customHeight="1">
      <c r="A58" s="247">
        <v>54</v>
      </c>
      <c r="B58" s="59" t="s">
        <v>1102</v>
      </c>
      <c r="C58" s="24" t="s">
        <v>236</v>
      </c>
      <c r="D58" s="24" t="s">
        <v>80</v>
      </c>
      <c r="E58" s="24"/>
      <c r="F58" s="321"/>
      <c r="G58" s="24">
        <v>2014</v>
      </c>
      <c r="H58" s="381">
        <v>408498.12</v>
      </c>
      <c r="I58" s="178" t="s">
        <v>151</v>
      </c>
      <c r="J58" s="175"/>
      <c r="K58" s="28"/>
      <c r="L58" s="46"/>
      <c r="M58" s="24" t="s">
        <v>1107</v>
      </c>
      <c r="N58" s="251"/>
      <c r="O58" s="20"/>
      <c r="P58" s="20"/>
      <c r="Q58" s="20"/>
      <c r="R58" s="20"/>
      <c r="S58" s="20"/>
      <c r="T58" s="20"/>
      <c r="U58" s="102"/>
      <c r="V58" s="20"/>
      <c r="W58" s="20"/>
      <c r="X58" s="28"/>
      <c r="Y58" s="23"/>
      <c r="Z58" s="23"/>
      <c r="AA58" s="23"/>
    </row>
    <row r="59" spans="1:29" s="31" customFormat="1" ht="40.5" customHeight="1">
      <c r="A59" s="247">
        <v>55</v>
      </c>
      <c r="B59" s="59" t="s">
        <v>1103</v>
      </c>
      <c r="C59" s="24" t="s">
        <v>236</v>
      </c>
      <c r="D59" s="24" t="s">
        <v>80</v>
      </c>
      <c r="E59" s="24"/>
      <c r="F59" s="321"/>
      <c r="G59" s="24">
        <v>2013</v>
      </c>
      <c r="H59" s="381">
        <v>78649.279999999999</v>
      </c>
      <c r="I59" s="178" t="s">
        <v>151</v>
      </c>
      <c r="J59" s="175"/>
      <c r="K59" s="28"/>
      <c r="L59" s="46"/>
      <c r="M59" s="24" t="s">
        <v>1108</v>
      </c>
      <c r="N59" s="251"/>
      <c r="O59" s="20"/>
      <c r="P59" s="20"/>
      <c r="Q59" s="20"/>
      <c r="R59" s="20"/>
      <c r="S59" s="20"/>
      <c r="T59" s="20"/>
      <c r="U59" s="102"/>
      <c r="V59" s="20"/>
      <c r="W59" s="20"/>
      <c r="X59" s="28"/>
      <c r="Y59" s="23"/>
      <c r="Z59" s="23"/>
      <c r="AA59" s="23"/>
    </row>
    <row r="60" spans="1:29" s="31" customFormat="1" ht="40.5" customHeight="1">
      <c r="A60" s="247">
        <v>56</v>
      </c>
      <c r="B60" s="59" t="s">
        <v>1104</v>
      </c>
      <c r="C60" s="24" t="s">
        <v>236</v>
      </c>
      <c r="D60" s="24" t="s">
        <v>80</v>
      </c>
      <c r="E60" s="24"/>
      <c r="F60" s="321"/>
      <c r="G60" s="24">
        <v>2014</v>
      </c>
      <c r="H60" s="381">
        <v>50434.47</v>
      </c>
      <c r="I60" s="178" t="s">
        <v>151</v>
      </c>
      <c r="J60" s="175"/>
      <c r="K60" s="28"/>
      <c r="L60" s="46"/>
      <c r="M60" s="24" t="s">
        <v>1109</v>
      </c>
      <c r="N60" s="251"/>
      <c r="O60" s="20"/>
      <c r="P60" s="20"/>
      <c r="Q60" s="20"/>
      <c r="R60" s="20"/>
      <c r="S60" s="20"/>
      <c r="T60" s="20"/>
      <c r="U60" s="102"/>
      <c r="V60" s="20"/>
      <c r="W60" s="20"/>
      <c r="X60" s="28"/>
      <c r="Y60" s="23"/>
      <c r="Z60" s="23"/>
      <c r="AA60" s="23"/>
    </row>
    <row r="61" spans="1:29" s="31" customFormat="1" ht="40.5" customHeight="1">
      <c r="A61" s="247">
        <v>57</v>
      </c>
      <c r="B61" s="59" t="s">
        <v>1105</v>
      </c>
      <c r="C61" s="24" t="s">
        <v>236</v>
      </c>
      <c r="D61" s="24" t="s">
        <v>80</v>
      </c>
      <c r="E61" s="24"/>
      <c r="F61" s="321"/>
      <c r="G61" s="24">
        <v>2015</v>
      </c>
      <c r="H61" s="381">
        <v>69804.94</v>
      </c>
      <c r="I61" s="178" t="s">
        <v>151</v>
      </c>
      <c r="J61" s="175"/>
      <c r="K61" s="28"/>
      <c r="L61" s="46"/>
      <c r="M61" s="24" t="s">
        <v>724</v>
      </c>
      <c r="N61" s="251"/>
      <c r="O61" s="20"/>
      <c r="P61" s="20"/>
      <c r="Q61" s="20"/>
      <c r="R61" s="20"/>
      <c r="S61" s="20"/>
      <c r="T61" s="20"/>
      <c r="U61" s="102"/>
      <c r="V61" s="20"/>
      <c r="W61" s="20"/>
      <c r="X61" s="28"/>
      <c r="Y61" s="23"/>
      <c r="Z61" s="23"/>
      <c r="AA61" s="23"/>
    </row>
    <row r="62" spans="1:29" s="22" customFormat="1" ht="49.5" customHeight="1">
      <c r="A62" s="247">
        <v>58</v>
      </c>
      <c r="B62" s="20" t="s">
        <v>251</v>
      </c>
      <c r="C62" s="146" t="s">
        <v>236</v>
      </c>
      <c r="D62" s="146" t="s">
        <v>80</v>
      </c>
      <c r="E62" s="28"/>
      <c r="F62" s="28"/>
      <c r="G62" s="146">
        <v>2019</v>
      </c>
      <c r="H62" s="176">
        <v>88287.44</v>
      </c>
      <c r="I62" s="178" t="s">
        <v>151</v>
      </c>
      <c r="J62" s="175"/>
      <c r="K62" s="28"/>
      <c r="L62" s="46"/>
      <c r="M62" s="146" t="s">
        <v>724</v>
      </c>
      <c r="N62" s="243"/>
      <c r="O62" s="20"/>
      <c r="P62" s="20"/>
      <c r="Q62" s="20"/>
      <c r="R62" s="20"/>
      <c r="S62" s="20"/>
      <c r="T62" s="20"/>
      <c r="U62" s="102"/>
      <c r="V62" s="20"/>
      <c r="W62" s="20"/>
      <c r="X62" s="28"/>
      <c r="Y62" s="20"/>
      <c r="Z62" s="28"/>
      <c r="AA62" s="28"/>
      <c r="AB62" s="103"/>
      <c r="AC62" s="103"/>
    </row>
    <row r="63" spans="1:29" s="22" customFormat="1" ht="40.5" customHeight="1">
      <c r="A63" s="247">
        <v>59</v>
      </c>
      <c r="B63" s="20" t="s">
        <v>648</v>
      </c>
      <c r="C63" s="251" t="s">
        <v>236</v>
      </c>
      <c r="D63" s="251" t="s">
        <v>80</v>
      </c>
      <c r="E63" s="23" t="s">
        <v>81</v>
      </c>
      <c r="F63" s="23"/>
      <c r="G63" s="251">
        <v>2018</v>
      </c>
      <c r="H63" s="340">
        <v>2891283.39</v>
      </c>
      <c r="I63" s="178" t="s">
        <v>151</v>
      </c>
      <c r="J63" s="175"/>
      <c r="K63" s="23">
        <v>521.9</v>
      </c>
      <c r="L63" s="65" t="s">
        <v>232</v>
      </c>
      <c r="M63" s="251" t="s">
        <v>725</v>
      </c>
      <c r="N63" s="251"/>
      <c r="O63" s="251" t="s">
        <v>91</v>
      </c>
      <c r="P63" s="251" t="s">
        <v>147</v>
      </c>
      <c r="Q63" s="251" t="s">
        <v>242</v>
      </c>
      <c r="R63" s="251" t="s">
        <v>371</v>
      </c>
      <c r="S63" s="251" t="s">
        <v>371</v>
      </c>
      <c r="T63" s="251" t="s">
        <v>371</v>
      </c>
      <c r="U63" s="68" t="s">
        <v>371</v>
      </c>
      <c r="V63" s="251" t="s">
        <v>152</v>
      </c>
      <c r="W63" s="251" t="s">
        <v>371</v>
      </c>
      <c r="X63" s="23">
        <v>521.9</v>
      </c>
      <c r="Y63" s="20"/>
      <c r="Z63" s="28"/>
      <c r="AA63" s="28"/>
      <c r="AB63" s="104"/>
      <c r="AC63" s="104"/>
    </row>
    <row r="64" spans="1:29" s="185" customFormat="1" ht="54" customHeight="1">
      <c r="A64" s="247">
        <v>60</v>
      </c>
      <c r="B64" s="59" t="s">
        <v>1110</v>
      </c>
      <c r="C64" s="24" t="s">
        <v>236</v>
      </c>
      <c r="D64" s="24" t="s">
        <v>80</v>
      </c>
      <c r="E64" s="24"/>
      <c r="F64" s="21" t="s">
        <v>81</v>
      </c>
      <c r="G64" s="24"/>
      <c r="H64" s="338"/>
      <c r="I64" s="335" t="s">
        <v>83</v>
      </c>
      <c r="J64" s="367">
        <v>296000</v>
      </c>
      <c r="K64" s="21">
        <v>40</v>
      </c>
      <c r="L64" s="320" t="s">
        <v>247</v>
      </c>
      <c r="M64" s="24" t="s">
        <v>1111</v>
      </c>
      <c r="N64" s="320"/>
      <c r="O64" s="24" t="s">
        <v>91</v>
      </c>
      <c r="P64" s="24" t="s">
        <v>147</v>
      </c>
      <c r="Q64" s="24" t="s">
        <v>1112</v>
      </c>
      <c r="R64" s="24" t="s">
        <v>371</v>
      </c>
      <c r="S64" s="24" t="s">
        <v>371</v>
      </c>
      <c r="T64" s="24" t="s">
        <v>371</v>
      </c>
      <c r="U64" s="322" t="s">
        <v>371</v>
      </c>
      <c r="V64" s="24" t="s">
        <v>152</v>
      </c>
      <c r="W64" s="322" t="s">
        <v>371</v>
      </c>
      <c r="X64" s="21">
        <v>40</v>
      </c>
      <c r="Y64" s="21">
        <v>1</v>
      </c>
      <c r="Z64" s="21" t="s">
        <v>81</v>
      </c>
      <c r="AA64" s="21" t="s">
        <v>81</v>
      </c>
    </row>
    <row r="65" spans="1:27" s="185" customFormat="1" ht="35.25" customHeight="1">
      <c r="A65" s="247">
        <v>61</v>
      </c>
      <c r="B65" s="71" t="s">
        <v>155</v>
      </c>
      <c r="C65" s="60"/>
      <c r="D65" s="24" t="s">
        <v>80</v>
      </c>
      <c r="E65" s="24"/>
      <c r="F65" s="21" t="s">
        <v>81</v>
      </c>
      <c r="G65" s="319" t="s">
        <v>1113</v>
      </c>
      <c r="H65" s="380">
        <v>4797</v>
      </c>
      <c r="I65" s="335" t="s">
        <v>151</v>
      </c>
      <c r="J65" s="339"/>
      <c r="K65" s="21">
        <v>3.94</v>
      </c>
      <c r="L65" s="320" t="s">
        <v>152</v>
      </c>
      <c r="M65" s="24" t="s">
        <v>219</v>
      </c>
      <c r="N65" s="320"/>
      <c r="O65" s="24" t="s">
        <v>230</v>
      </c>
      <c r="P65" s="24" t="s">
        <v>153</v>
      </c>
      <c r="Q65" s="24" t="s">
        <v>231</v>
      </c>
      <c r="R65" s="24" t="s">
        <v>372</v>
      </c>
      <c r="S65" s="24" t="s">
        <v>152</v>
      </c>
      <c r="T65" s="24" t="s">
        <v>152</v>
      </c>
      <c r="U65" s="24" t="s">
        <v>152</v>
      </c>
      <c r="V65" s="24" t="s">
        <v>152</v>
      </c>
      <c r="W65" s="24" t="s">
        <v>152</v>
      </c>
      <c r="X65" s="21">
        <v>3.94</v>
      </c>
      <c r="Y65" s="21">
        <v>1</v>
      </c>
      <c r="Z65" s="21" t="s">
        <v>81</v>
      </c>
      <c r="AA65" s="21" t="s">
        <v>81</v>
      </c>
    </row>
    <row r="66" spans="1:27" s="185" customFormat="1" ht="35.25" customHeight="1">
      <c r="A66" s="247">
        <v>62</v>
      </c>
      <c r="B66" s="71" t="s">
        <v>155</v>
      </c>
      <c r="C66" s="60"/>
      <c r="D66" s="24" t="s">
        <v>80</v>
      </c>
      <c r="E66" s="24"/>
      <c r="F66" s="21" t="s">
        <v>81</v>
      </c>
      <c r="G66" s="319" t="s">
        <v>1114</v>
      </c>
      <c r="H66" s="380">
        <v>4797</v>
      </c>
      <c r="I66" s="335" t="s">
        <v>151</v>
      </c>
      <c r="J66" s="339"/>
      <c r="K66" s="21">
        <v>3.94</v>
      </c>
      <c r="L66" s="320" t="s">
        <v>152</v>
      </c>
      <c r="M66" s="24" t="s">
        <v>1115</v>
      </c>
      <c r="N66" s="320"/>
      <c r="O66" s="24" t="s">
        <v>230</v>
      </c>
      <c r="P66" s="24" t="s">
        <v>153</v>
      </c>
      <c r="Q66" s="24" t="s">
        <v>231</v>
      </c>
      <c r="R66" s="24" t="s">
        <v>372</v>
      </c>
      <c r="S66" s="24" t="s">
        <v>152</v>
      </c>
      <c r="T66" s="24" t="s">
        <v>152</v>
      </c>
      <c r="U66" s="24" t="s">
        <v>152</v>
      </c>
      <c r="V66" s="24" t="s">
        <v>152</v>
      </c>
      <c r="W66" s="24" t="s">
        <v>152</v>
      </c>
      <c r="X66" s="21">
        <v>3.94</v>
      </c>
      <c r="Y66" s="21">
        <v>1</v>
      </c>
      <c r="Z66" s="21" t="s">
        <v>81</v>
      </c>
      <c r="AA66" s="21" t="s">
        <v>81</v>
      </c>
    </row>
    <row r="67" spans="1:27" s="185" customFormat="1" ht="35.25" customHeight="1">
      <c r="A67" s="247">
        <v>63</v>
      </c>
      <c r="B67" s="71" t="s">
        <v>1116</v>
      </c>
      <c r="C67" s="60"/>
      <c r="D67" s="24" t="s">
        <v>80</v>
      </c>
      <c r="E67" s="24"/>
      <c r="F67" s="21" t="s">
        <v>81</v>
      </c>
      <c r="G67" s="319" t="s">
        <v>1117</v>
      </c>
      <c r="H67" s="334"/>
      <c r="I67" s="335" t="s">
        <v>83</v>
      </c>
      <c r="J67" s="368">
        <v>181000</v>
      </c>
      <c r="K67" s="21">
        <v>71.25</v>
      </c>
      <c r="L67" s="320" t="s">
        <v>90</v>
      </c>
      <c r="M67" s="24" t="s">
        <v>1118</v>
      </c>
      <c r="N67" s="320"/>
      <c r="O67" s="24" t="s">
        <v>91</v>
      </c>
      <c r="P67" s="24"/>
      <c r="Q67" s="203" t="s">
        <v>242</v>
      </c>
      <c r="R67" s="24" t="s">
        <v>372</v>
      </c>
      <c r="S67" s="24" t="s">
        <v>372</v>
      </c>
      <c r="T67" s="24" t="s">
        <v>372</v>
      </c>
      <c r="U67" s="24" t="s">
        <v>152</v>
      </c>
      <c r="V67" s="24" t="s">
        <v>372</v>
      </c>
      <c r="W67" s="24" t="s">
        <v>152</v>
      </c>
      <c r="X67" s="21">
        <v>71.25</v>
      </c>
      <c r="Y67" s="21">
        <v>1</v>
      </c>
      <c r="Z67" s="21" t="s">
        <v>81</v>
      </c>
      <c r="AA67" s="21" t="s">
        <v>81</v>
      </c>
    </row>
    <row r="68" spans="1:27" s="31" customFormat="1" ht="30" customHeight="1">
      <c r="A68" s="146"/>
      <c r="B68" s="491" t="s">
        <v>253</v>
      </c>
      <c r="C68" s="492"/>
      <c r="D68" s="492"/>
      <c r="E68" s="492"/>
      <c r="F68" s="492"/>
      <c r="G68" s="492"/>
      <c r="H68" s="492"/>
      <c r="I68" s="492"/>
      <c r="J68" s="492"/>
      <c r="K68" s="492"/>
      <c r="L68" s="492"/>
      <c r="M68" s="492"/>
      <c r="N68" s="492"/>
      <c r="O68" s="492"/>
      <c r="P68" s="492"/>
      <c r="Q68" s="492"/>
      <c r="R68" s="492"/>
      <c r="S68" s="492"/>
      <c r="T68" s="492"/>
      <c r="U68" s="492"/>
      <c r="V68" s="492"/>
      <c r="W68" s="492"/>
      <c r="X68" s="492"/>
      <c r="Y68" s="492"/>
      <c r="Z68" s="492"/>
      <c r="AA68" s="493"/>
    </row>
    <row r="69" spans="1:27" s="37" customFormat="1" ht="30" customHeight="1">
      <c r="A69" s="162">
        <v>1</v>
      </c>
      <c r="B69" s="59" t="s">
        <v>254</v>
      </c>
      <c r="C69" s="64" t="s">
        <v>255</v>
      </c>
      <c r="D69" s="64" t="s">
        <v>256</v>
      </c>
      <c r="E69" s="162"/>
      <c r="F69" s="244"/>
      <c r="G69" s="64" t="s">
        <v>257</v>
      </c>
      <c r="H69" s="175"/>
      <c r="I69" s="175" t="s">
        <v>83</v>
      </c>
      <c r="J69" s="346">
        <v>264000</v>
      </c>
      <c r="K69" s="323">
        <v>73.08</v>
      </c>
      <c r="L69" s="150"/>
      <c r="M69" s="163" t="s">
        <v>258</v>
      </c>
      <c r="N69" s="163"/>
      <c r="O69" s="105" t="s">
        <v>91</v>
      </c>
      <c r="P69" s="74" t="s">
        <v>259</v>
      </c>
      <c r="Q69" s="74" t="s">
        <v>260</v>
      </c>
      <c r="R69" s="74" t="s">
        <v>372</v>
      </c>
      <c r="S69" s="74" t="s">
        <v>375</v>
      </c>
      <c r="T69" s="74" t="s">
        <v>372</v>
      </c>
      <c r="U69" s="74" t="s">
        <v>372</v>
      </c>
      <c r="V69" s="162" t="s">
        <v>152</v>
      </c>
      <c r="W69" s="74" t="s">
        <v>372</v>
      </c>
      <c r="X69" s="105">
        <v>132.6</v>
      </c>
      <c r="Y69" s="165"/>
      <c r="Z69" s="165"/>
      <c r="AA69" s="165"/>
    </row>
    <row r="70" spans="1:27" s="37" customFormat="1" ht="30" customHeight="1">
      <c r="A70" s="162">
        <v>2</v>
      </c>
      <c r="B70" s="59" t="s">
        <v>254</v>
      </c>
      <c r="C70" s="64" t="s">
        <v>255</v>
      </c>
      <c r="D70" s="64" t="s">
        <v>256</v>
      </c>
      <c r="E70" s="162"/>
      <c r="F70" s="244"/>
      <c r="G70" s="64" t="s">
        <v>257</v>
      </c>
      <c r="H70" s="175"/>
      <c r="I70" s="416" t="s">
        <v>83</v>
      </c>
      <c r="J70" s="346">
        <v>115000</v>
      </c>
      <c r="K70" s="105">
        <v>33.5</v>
      </c>
      <c r="L70" s="150"/>
      <c r="M70" s="64" t="s">
        <v>261</v>
      </c>
      <c r="N70" s="64"/>
      <c r="O70" s="105" t="s">
        <v>91</v>
      </c>
      <c r="P70" s="105" t="s">
        <v>98</v>
      </c>
      <c r="Q70" s="74" t="s">
        <v>262</v>
      </c>
      <c r="R70" s="74" t="s">
        <v>372</v>
      </c>
      <c r="S70" s="74" t="s">
        <v>372</v>
      </c>
      <c r="T70" s="74" t="s">
        <v>372</v>
      </c>
      <c r="U70" s="74" t="s">
        <v>372</v>
      </c>
      <c r="V70" s="162" t="s">
        <v>152</v>
      </c>
      <c r="W70" s="74" t="s">
        <v>372</v>
      </c>
      <c r="X70" s="105">
        <v>33.5</v>
      </c>
      <c r="Y70" s="165"/>
      <c r="Z70" s="165"/>
      <c r="AA70" s="165"/>
    </row>
    <row r="71" spans="1:27" s="37" customFormat="1" ht="30" customHeight="1">
      <c r="A71" s="162">
        <v>3</v>
      </c>
      <c r="B71" s="59" t="s">
        <v>254</v>
      </c>
      <c r="C71" s="64" t="s">
        <v>255</v>
      </c>
      <c r="D71" s="64" t="s">
        <v>256</v>
      </c>
      <c r="E71" s="162"/>
      <c r="F71" s="244"/>
      <c r="G71" s="64" t="s">
        <v>257</v>
      </c>
      <c r="H71" s="175"/>
      <c r="I71" s="416" t="s">
        <v>83</v>
      </c>
      <c r="J71" s="346">
        <v>370000</v>
      </c>
      <c r="K71" s="105">
        <v>102.2</v>
      </c>
      <c r="L71" s="150"/>
      <c r="M71" s="64" t="s">
        <v>263</v>
      </c>
      <c r="N71" s="64"/>
      <c r="O71" s="74" t="s">
        <v>113</v>
      </c>
      <c r="P71" s="74" t="s">
        <v>259</v>
      </c>
      <c r="Q71" s="74" t="s">
        <v>264</v>
      </c>
      <c r="R71" s="74" t="s">
        <v>372</v>
      </c>
      <c r="S71" s="74" t="s">
        <v>372</v>
      </c>
      <c r="T71" s="74" t="s">
        <v>372</v>
      </c>
      <c r="U71" s="74" t="s">
        <v>372</v>
      </c>
      <c r="V71" s="162" t="s">
        <v>152</v>
      </c>
      <c r="W71" s="74" t="s">
        <v>372</v>
      </c>
      <c r="X71" s="105">
        <v>102.2</v>
      </c>
      <c r="Y71" s="165"/>
      <c r="Z71" s="165"/>
      <c r="AA71" s="165"/>
    </row>
    <row r="72" spans="1:27" s="37" customFormat="1" ht="30" customHeight="1">
      <c r="A72" s="328">
        <v>4</v>
      </c>
      <c r="B72" s="59" t="s">
        <v>254</v>
      </c>
      <c r="C72" s="64" t="s">
        <v>255</v>
      </c>
      <c r="D72" s="64" t="s">
        <v>256</v>
      </c>
      <c r="E72" s="162"/>
      <c r="F72" s="244"/>
      <c r="G72" s="162" t="s">
        <v>257</v>
      </c>
      <c r="H72" s="175"/>
      <c r="I72" s="416" t="s">
        <v>83</v>
      </c>
      <c r="J72" s="346">
        <v>519000</v>
      </c>
      <c r="K72" s="105">
        <v>143.46</v>
      </c>
      <c r="L72" s="150"/>
      <c r="M72" s="162" t="s">
        <v>266</v>
      </c>
      <c r="N72" s="244"/>
      <c r="O72" s="105" t="s">
        <v>91</v>
      </c>
      <c r="P72" s="105" t="s">
        <v>98</v>
      </c>
      <c r="Q72" s="74" t="s">
        <v>264</v>
      </c>
      <c r="R72" s="74" t="s">
        <v>372</v>
      </c>
      <c r="S72" s="74" t="s">
        <v>372</v>
      </c>
      <c r="T72" s="74" t="s">
        <v>372</v>
      </c>
      <c r="U72" s="74" t="s">
        <v>375</v>
      </c>
      <c r="V72" s="162" t="s">
        <v>152</v>
      </c>
      <c r="W72" s="74" t="s">
        <v>372</v>
      </c>
      <c r="X72" s="105">
        <v>143.46</v>
      </c>
      <c r="Y72" s="165"/>
      <c r="Z72" s="165"/>
      <c r="AA72" s="165"/>
    </row>
    <row r="73" spans="1:27" s="37" customFormat="1" ht="30" customHeight="1">
      <c r="A73" s="328">
        <v>5</v>
      </c>
      <c r="B73" s="59" t="s">
        <v>254</v>
      </c>
      <c r="C73" s="64" t="s">
        <v>255</v>
      </c>
      <c r="D73" s="64" t="s">
        <v>256</v>
      </c>
      <c r="E73" s="162"/>
      <c r="F73" s="244"/>
      <c r="G73" s="64" t="s">
        <v>257</v>
      </c>
      <c r="H73" s="175"/>
      <c r="I73" s="416" t="s">
        <v>83</v>
      </c>
      <c r="J73" s="346">
        <v>600000</v>
      </c>
      <c r="K73" s="105">
        <v>165.85</v>
      </c>
      <c r="L73" s="150"/>
      <c r="M73" s="64" t="s">
        <v>267</v>
      </c>
      <c r="N73" s="64"/>
      <c r="O73" s="74" t="s">
        <v>113</v>
      </c>
      <c r="P73" s="74" t="s">
        <v>268</v>
      </c>
      <c r="Q73" s="74" t="s">
        <v>264</v>
      </c>
      <c r="R73" s="74" t="s">
        <v>372</v>
      </c>
      <c r="S73" s="74" t="s">
        <v>372</v>
      </c>
      <c r="T73" s="74" t="s">
        <v>372</v>
      </c>
      <c r="U73" s="74" t="s">
        <v>372</v>
      </c>
      <c r="V73" s="162" t="s">
        <v>152</v>
      </c>
      <c r="W73" s="74" t="s">
        <v>372</v>
      </c>
      <c r="X73" s="105">
        <v>165.85</v>
      </c>
      <c r="Y73" s="165"/>
      <c r="Z73" s="165"/>
      <c r="AA73" s="165"/>
    </row>
    <row r="74" spans="1:27" s="37" customFormat="1" ht="30" customHeight="1">
      <c r="A74" s="328">
        <v>6</v>
      </c>
      <c r="B74" s="59" t="s">
        <v>254</v>
      </c>
      <c r="C74" s="64" t="s">
        <v>255</v>
      </c>
      <c r="D74" s="64" t="s">
        <v>256</v>
      </c>
      <c r="E74" s="162"/>
      <c r="F74" s="244"/>
      <c r="G74" s="162">
        <v>1974</v>
      </c>
      <c r="H74" s="175"/>
      <c r="I74" s="416" t="s">
        <v>83</v>
      </c>
      <c r="J74" s="346">
        <v>662000</v>
      </c>
      <c r="K74" s="105">
        <v>182.98</v>
      </c>
      <c r="L74" s="150"/>
      <c r="M74" s="162" t="s">
        <v>269</v>
      </c>
      <c r="N74" s="244"/>
      <c r="O74" s="105" t="s">
        <v>91</v>
      </c>
      <c r="P74" s="74" t="s">
        <v>270</v>
      </c>
      <c r="Q74" s="74" t="s">
        <v>271</v>
      </c>
      <c r="R74" s="74" t="s">
        <v>375</v>
      </c>
      <c r="S74" s="74" t="s">
        <v>372</v>
      </c>
      <c r="T74" s="74" t="s">
        <v>372</v>
      </c>
      <c r="U74" s="74" t="s">
        <v>372</v>
      </c>
      <c r="V74" s="162" t="s">
        <v>152</v>
      </c>
      <c r="W74" s="74" t="s">
        <v>372</v>
      </c>
      <c r="X74" s="105">
        <v>182.98</v>
      </c>
      <c r="Y74" s="165"/>
      <c r="Z74" s="165"/>
      <c r="AA74" s="165"/>
    </row>
    <row r="75" spans="1:27" s="37" customFormat="1" ht="30" customHeight="1">
      <c r="A75" s="328">
        <v>7</v>
      </c>
      <c r="B75" s="59" t="s">
        <v>254</v>
      </c>
      <c r="C75" s="64" t="s">
        <v>255</v>
      </c>
      <c r="D75" s="64" t="s">
        <v>256</v>
      </c>
      <c r="E75" s="162"/>
      <c r="F75" s="244"/>
      <c r="G75" s="64">
        <v>1972</v>
      </c>
      <c r="H75" s="175"/>
      <c r="I75" s="416" t="s">
        <v>83</v>
      </c>
      <c r="J75" s="346">
        <v>788000</v>
      </c>
      <c r="K75" s="105">
        <v>217.92</v>
      </c>
      <c r="L75" s="150"/>
      <c r="M75" s="64" t="s">
        <v>272</v>
      </c>
      <c r="N75" s="64"/>
      <c r="O75" s="105" t="s">
        <v>91</v>
      </c>
      <c r="P75" s="74" t="s">
        <v>193</v>
      </c>
      <c r="Q75" s="74" t="s">
        <v>273</v>
      </c>
      <c r="R75" s="74" t="s">
        <v>372</v>
      </c>
      <c r="S75" s="74" t="s">
        <v>372</v>
      </c>
      <c r="T75" s="74" t="s">
        <v>372</v>
      </c>
      <c r="U75" s="74" t="s">
        <v>374</v>
      </c>
      <c r="V75" s="162" t="s">
        <v>152</v>
      </c>
      <c r="W75" s="74" t="s">
        <v>372</v>
      </c>
      <c r="X75" s="105">
        <v>217.92</v>
      </c>
      <c r="Y75" s="165"/>
      <c r="Z75" s="165"/>
      <c r="AA75" s="165"/>
    </row>
    <row r="76" spans="1:27" s="37" customFormat="1" ht="30" customHeight="1">
      <c r="A76" s="328">
        <v>8</v>
      </c>
      <c r="B76" s="59" t="s">
        <v>254</v>
      </c>
      <c r="C76" s="64" t="s">
        <v>255</v>
      </c>
      <c r="D76" s="64" t="s">
        <v>256</v>
      </c>
      <c r="E76" s="162"/>
      <c r="F76" s="244"/>
      <c r="G76" s="64">
        <v>1972</v>
      </c>
      <c r="H76" s="175"/>
      <c r="I76" s="416" t="s">
        <v>83</v>
      </c>
      <c r="J76" s="346">
        <v>574000</v>
      </c>
      <c r="K76" s="105">
        <v>158.54</v>
      </c>
      <c r="L76" s="150"/>
      <c r="M76" s="64" t="s">
        <v>274</v>
      </c>
      <c r="N76" s="64"/>
      <c r="O76" s="105" t="s">
        <v>91</v>
      </c>
      <c r="P76" s="74" t="s">
        <v>275</v>
      </c>
      <c r="Q76" s="74" t="s">
        <v>276</v>
      </c>
      <c r="R76" s="74" t="s">
        <v>372</v>
      </c>
      <c r="S76" s="74" t="s">
        <v>372</v>
      </c>
      <c r="T76" s="74" t="s">
        <v>375</v>
      </c>
      <c r="U76" s="74" t="s">
        <v>372</v>
      </c>
      <c r="V76" s="162" t="s">
        <v>152</v>
      </c>
      <c r="W76" s="74" t="s">
        <v>372</v>
      </c>
      <c r="X76" s="105">
        <v>158.54</v>
      </c>
      <c r="Y76" s="165"/>
      <c r="Z76" s="165"/>
      <c r="AA76" s="165"/>
    </row>
    <row r="77" spans="1:27" s="37" customFormat="1" ht="30" customHeight="1">
      <c r="A77" s="328">
        <v>9</v>
      </c>
      <c r="B77" s="59" t="s">
        <v>254</v>
      </c>
      <c r="C77" s="64" t="s">
        <v>255</v>
      </c>
      <c r="D77" s="64" t="s">
        <v>256</v>
      </c>
      <c r="E77" s="162"/>
      <c r="F77" s="244"/>
      <c r="G77" s="64">
        <v>1968</v>
      </c>
      <c r="H77" s="175"/>
      <c r="I77" s="416" t="s">
        <v>83</v>
      </c>
      <c r="J77" s="346">
        <v>927000</v>
      </c>
      <c r="K77" s="105">
        <v>256.22000000000003</v>
      </c>
      <c r="L77" s="150"/>
      <c r="M77" s="64" t="s">
        <v>277</v>
      </c>
      <c r="N77" s="64"/>
      <c r="O77" s="74" t="s">
        <v>91</v>
      </c>
      <c r="P77" s="74" t="s">
        <v>278</v>
      </c>
      <c r="Q77" s="74" t="s">
        <v>279</v>
      </c>
      <c r="R77" s="74" t="s">
        <v>375</v>
      </c>
      <c r="S77" s="74" t="s">
        <v>372</v>
      </c>
      <c r="T77" s="74" t="s">
        <v>372</v>
      </c>
      <c r="U77" s="74" t="s">
        <v>372</v>
      </c>
      <c r="V77" s="162" t="s">
        <v>152</v>
      </c>
      <c r="W77" s="74" t="s">
        <v>372</v>
      </c>
      <c r="X77" s="105">
        <v>256.22000000000003</v>
      </c>
      <c r="Y77" s="165"/>
      <c r="Z77" s="165"/>
      <c r="AA77" s="165"/>
    </row>
    <row r="78" spans="1:27" s="37" customFormat="1" ht="30" customHeight="1">
      <c r="A78" s="328">
        <v>10</v>
      </c>
      <c r="B78" s="59" t="s">
        <v>254</v>
      </c>
      <c r="C78" s="64" t="s">
        <v>255</v>
      </c>
      <c r="D78" s="64" t="s">
        <v>256</v>
      </c>
      <c r="E78" s="162"/>
      <c r="F78" s="244"/>
      <c r="G78" s="64" t="s">
        <v>257</v>
      </c>
      <c r="H78" s="175"/>
      <c r="I78" s="416" t="s">
        <v>83</v>
      </c>
      <c r="J78" s="346">
        <v>204000</v>
      </c>
      <c r="K78" s="105">
        <v>59.42</v>
      </c>
      <c r="L78" s="150"/>
      <c r="M78" s="64" t="s">
        <v>280</v>
      </c>
      <c r="N78" s="64"/>
      <c r="O78" s="105" t="s">
        <v>91</v>
      </c>
      <c r="P78" s="74" t="s">
        <v>259</v>
      </c>
      <c r="Q78" s="74" t="s">
        <v>281</v>
      </c>
      <c r="R78" s="74" t="s">
        <v>372</v>
      </c>
      <c r="S78" s="74" t="s">
        <v>372</v>
      </c>
      <c r="T78" s="74" t="s">
        <v>372</v>
      </c>
      <c r="U78" s="74" t="s">
        <v>372</v>
      </c>
      <c r="V78" s="162" t="s">
        <v>152</v>
      </c>
      <c r="W78" s="74" t="s">
        <v>372</v>
      </c>
      <c r="X78" s="105">
        <v>59.42</v>
      </c>
      <c r="Y78" s="165"/>
      <c r="Z78" s="165"/>
      <c r="AA78" s="165"/>
    </row>
    <row r="79" spans="1:27" s="37" customFormat="1" ht="30" customHeight="1">
      <c r="A79" s="328">
        <v>11</v>
      </c>
      <c r="B79" s="59" t="s">
        <v>254</v>
      </c>
      <c r="C79" s="64" t="s">
        <v>255</v>
      </c>
      <c r="D79" s="64" t="s">
        <v>256</v>
      </c>
      <c r="E79" s="162"/>
      <c r="F79" s="244"/>
      <c r="G79" s="64" t="s">
        <v>257</v>
      </c>
      <c r="H79" s="175"/>
      <c r="I79" s="416" t="s">
        <v>83</v>
      </c>
      <c r="J79" s="346">
        <v>348000</v>
      </c>
      <c r="K79" s="105">
        <v>96.23</v>
      </c>
      <c r="L79" s="150"/>
      <c r="M79" s="64" t="s">
        <v>282</v>
      </c>
      <c r="N79" s="64"/>
      <c r="O79" s="105" t="s">
        <v>91</v>
      </c>
      <c r="P79" s="74" t="s">
        <v>259</v>
      </c>
      <c r="Q79" s="74" t="s">
        <v>264</v>
      </c>
      <c r="R79" s="74" t="s">
        <v>372</v>
      </c>
      <c r="S79" s="74" t="s">
        <v>372</v>
      </c>
      <c r="T79" s="74" t="s">
        <v>372</v>
      </c>
      <c r="U79" s="74" t="s">
        <v>372</v>
      </c>
      <c r="V79" s="162" t="s">
        <v>152</v>
      </c>
      <c r="W79" s="74" t="s">
        <v>372</v>
      </c>
      <c r="X79" s="105">
        <v>118.56</v>
      </c>
      <c r="Y79" s="165"/>
      <c r="Z79" s="165"/>
      <c r="AA79" s="165"/>
    </row>
    <row r="80" spans="1:27" s="37" customFormat="1" ht="30" customHeight="1">
      <c r="A80" s="328">
        <v>12</v>
      </c>
      <c r="B80" s="59" t="s">
        <v>254</v>
      </c>
      <c r="C80" s="64" t="s">
        <v>255</v>
      </c>
      <c r="D80" s="64" t="s">
        <v>256</v>
      </c>
      <c r="E80" s="162"/>
      <c r="F80" s="244"/>
      <c r="G80" s="64">
        <v>1956</v>
      </c>
      <c r="H80" s="175"/>
      <c r="I80" s="416" t="s">
        <v>83</v>
      </c>
      <c r="J80" s="346">
        <v>264000</v>
      </c>
      <c r="K80" s="105">
        <v>72.86</v>
      </c>
      <c r="L80" s="150"/>
      <c r="M80" s="64" t="s">
        <v>283</v>
      </c>
      <c r="N80" s="64"/>
      <c r="O80" s="105" t="s">
        <v>91</v>
      </c>
      <c r="P80" s="74" t="s">
        <v>284</v>
      </c>
      <c r="Q80" s="74" t="s">
        <v>285</v>
      </c>
      <c r="R80" s="74" t="s">
        <v>372</v>
      </c>
      <c r="S80" s="74" t="s">
        <v>372</v>
      </c>
      <c r="T80" s="74" t="s">
        <v>372</v>
      </c>
      <c r="U80" s="74" t="s">
        <v>375</v>
      </c>
      <c r="V80" s="162" t="s">
        <v>152</v>
      </c>
      <c r="W80" s="74" t="s">
        <v>372</v>
      </c>
      <c r="X80" s="105">
        <v>72.86</v>
      </c>
      <c r="Y80" s="165"/>
      <c r="Z80" s="165"/>
      <c r="AA80" s="165"/>
    </row>
    <row r="81" spans="1:27" s="37" customFormat="1" ht="30" customHeight="1">
      <c r="A81" s="328">
        <v>13</v>
      </c>
      <c r="B81" s="59" t="s">
        <v>254</v>
      </c>
      <c r="C81" s="64" t="s">
        <v>255</v>
      </c>
      <c r="D81" s="64" t="s">
        <v>256</v>
      </c>
      <c r="E81" s="162"/>
      <c r="F81" s="244"/>
      <c r="G81" s="64" t="s">
        <v>257</v>
      </c>
      <c r="H81" s="175"/>
      <c r="I81" s="416" t="s">
        <v>83</v>
      </c>
      <c r="J81" s="346">
        <v>547000</v>
      </c>
      <c r="K81" s="105">
        <v>151.24</v>
      </c>
      <c r="L81" s="150"/>
      <c r="M81" s="64" t="s">
        <v>286</v>
      </c>
      <c r="N81" s="64"/>
      <c r="O81" s="74" t="s">
        <v>113</v>
      </c>
      <c r="P81" s="74" t="s">
        <v>259</v>
      </c>
      <c r="Q81" s="74" t="s">
        <v>264</v>
      </c>
      <c r="R81" s="74" t="s">
        <v>372</v>
      </c>
      <c r="S81" s="74" t="s">
        <v>372</v>
      </c>
      <c r="T81" s="74" t="s">
        <v>372</v>
      </c>
      <c r="U81" s="74" t="s">
        <v>372</v>
      </c>
      <c r="V81" s="162" t="s">
        <v>152</v>
      </c>
      <c r="W81" s="74" t="s">
        <v>372</v>
      </c>
      <c r="X81" s="105">
        <v>151.24</v>
      </c>
      <c r="Y81" s="165"/>
      <c r="Z81" s="165"/>
      <c r="AA81" s="165"/>
    </row>
    <row r="82" spans="1:27" s="37" customFormat="1" ht="30" customHeight="1">
      <c r="A82" s="328">
        <v>14</v>
      </c>
      <c r="B82" s="59" t="s">
        <v>254</v>
      </c>
      <c r="C82" s="64" t="s">
        <v>255</v>
      </c>
      <c r="D82" s="64" t="s">
        <v>256</v>
      </c>
      <c r="E82" s="162"/>
      <c r="F82" s="244"/>
      <c r="G82" s="64" t="s">
        <v>257</v>
      </c>
      <c r="H82" s="175"/>
      <c r="I82" s="416" t="s">
        <v>83</v>
      </c>
      <c r="J82" s="346">
        <v>422000</v>
      </c>
      <c r="K82" s="105">
        <v>116.54</v>
      </c>
      <c r="L82" s="150"/>
      <c r="M82" s="64" t="s">
        <v>287</v>
      </c>
      <c r="N82" s="64"/>
      <c r="O82" s="74" t="s">
        <v>113</v>
      </c>
      <c r="P82" s="74" t="s">
        <v>259</v>
      </c>
      <c r="Q82" s="74" t="s">
        <v>264</v>
      </c>
      <c r="R82" s="74" t="s">
        <v>372</v>
      </c>
      <c r="S82" s="74" t="s">
        <v>372</v>
      </c>
      <c r="T82" s="74" t="s">
        <v>372</v>
      </c>
      <c r="U82" s="74" t="s">
        <v>372</v>
      </c>
      <c r="V82" s="162" t="s">
        <v>152</v>
      </c>
      <c r="W82" s="74" t="s">
        <v>372</v>
      </c>
      <c r="X82" s="105">
        <v>116.54</v>
      </c>
      <c r="Y82" s="165"/>
      <c r="Z82" s="165"/>
      <c r="AA82" s="165"/>
    </row>
    <row r="83" spans="1:27" s="37" customFormat="1" ht="30" customHeight="1">
      <c r="A83" s="328">
        <v>15</v>
      </c>
      <c r="B83" s="59" t="s">
        <v>254</v>
      </c>
      <c r="C83" s="64" t="s">
        <v>255</v>
      </c>
      <c r="D83" s="64" t="s">
        <v>256</v>
      </c>
      <c r="E83" s="162"/>
      <c r="F83" s="244"/>
      <c r="G83" s="64" t="s">
        <v>257</v>
      </c>
      <c r="H83" s="175"/>
      <c r="I83" s="416" t="s">
        <v>83</v>
      </c>
      <c r="J83" s="346">
        <v>139000</v>
      </c>
      <c r="K83" s="105">
        <v>40.35</v>
      </c>
      <c r="L83" s="150"/>
      <c r="M83" s="64" t="s">
        <v>288</v>
      </c>
      <c r="N83" s="64"/>
      <c r="O83" s="74" t="s">
        <v>113</v>
      </c>
      <c r="P83" s="74" t="s">
        <v>259</v>
      </c>
      <c r="Q83" s="74" t="s">
        <v>264</v>
      </c>
      <c r="R83" s="74" t="s">
        <v>372</v>
      </c>
      <c r="S83" s="74" t="s">
        <v>372</v>
      </c>
      <c r="T83" s="74" t="s">
        <v>372</v>
      </c>
      <c r="U83" s="74" t="s">
        <v>372</v>
      </c>
      <c r="V83" s="162" t="s">
        <v>152</v>
      </c>
      <c r="W83" s="74" t="s">
        <v>372</v>
      </c>
      <c r="X83" s="105">
        <v>40.35</v>
      </c>
      <c r="Y83" s="165"/>
      <c r="Z83" s="165"/>
      <c r="AA83" s="165"/>
    </row>
    <row r="84" spans="1:27" s="37" customFormat="1" ht="30" customHeight="1">
      <c r="A84" s="328">
        <v>16</v>
      </c>
      <c r="B84" s="59" t="s">
        <v>254</v>
      </c>
      <c r="C84" s="64" t="s">
        <v>255</v>
      </c>
      <c r="D84" s="64" t="s">
        <v>256</v>
      </c>
      <c r="E84" s="162"/>
      <c r="F84" s="244"/>
      <c r="G84" s="64" t="s">
        <v>257</v>
      </c>
      <c r="H84" s="175"/>
      <c r="I84" s="416" t="s">
        <v>83</v>
      </c>
      <c r="J84" s="346">
        <v>220000</v>
      </c>
      <c r="K84" s="105">
        <v>60.74</v>
      </c>
      <c r="L84" s="150"/>
      <c r="M84" s="64" t="s">
        <v>289</v>
      </c>
      <c r="N84" s="64"/>
      <c r="O84" s="74" t="s">
        <v>113</v>
      </c>
      <c r="P84" s="74" t="s">
        <v>259</v>
      </c>
      <c r="Q84" s="74" t="s">
        <v>212</v>
      </c>
      <c r="R84" s="74" t="s">
        <v>372</v>
      </c>
      <c r="S84" s="74" t="s">
        <v>372</v>
      </c>
      <c r="T84" s="74" t="s">
        <v>372</v>
      </c>
      <c r="U84" s="74" t="s">
        <v>372</v>
      </c>
      <c r="V84" s="162" t="s">
        <v>152</v>
      </c>
      <c r="W84" s="74" t="s">
        <v>372</v>
      </c>
      <c r="X84" s="105">
        <v>116.52</v>
      </c>
      <c r="Y84" s="165"/>
      <c r="Z84" s="165"/>
      <c r="AA84" s="165"/>
    </row>
    <row r="85" spans="1:27" s="37" customFormat="1" ht="30" customHeight="1">
      <c r="A85" s="328">
        <v>17</v>
      </c>
      <c r="B85" s="59" t="s">
        <v>254</v>
      </c>
      <c r="C85" s="64" t="s">
        <v>255</v>
      </c>
      <c r="D85" s="64" t="s">
        <v>256</v>
      </c>
      <c r="E85" s="162"/>
      <c r="F85" s="244"/>
      <c r="G85" s="64">
        <v>1952</v>
      </c>
      <c r="H85" s="175"/>
      <c r="I85" s="416" t="s">
        <v>83</v>
      </c>
      <c r="J85" s="346">
        <v>366000</v>
      </c>
      <c r="K85" s="105">
        <v>101.11</v>
      </c>
      <c r="L85" s="150"/>
      <c r="M85" s="64" t="s">
        <v>290</v>
      </c>
      <c r="N85" s="64"/>
      <c r="O85" s="74" t="s">
        <v>113</v>
      </c>
      <c r="P85" s="105" t="s">
        <v>98</v>
      </c>
      <c r="Q85" s="74" t="s">
        <v>264</v>
      </c>
      <c r="R85" s="74" t="s">
        <v>372</v>
      </c>
      <c r="S85" s="74" t="s">
        <v>372</v>
      </c>
      <c r="T85" s="74" t="s">
        <v>372</v>
      </c>
      <c r="U85" s="74" t="s">
        <v>372</v>
      </c>
      <c r="V85" s="162" t="s">
        <v>152</v>
      </c>
      <c r="W85" s="74" t="s">
        <v>372</v>
      </c>
      <c r="X85" s="105">
        <v>101.11</v>
      </c>
      <c r="Y85" s="165"/>
      <c r="Z85" s="165"/>
      <c r="AA85" s="165"/>
    </row>
    <row r="86" spans="1:27" s="37" customFormat="1" ht="30" customHeight="1">
      <c r="A86" s="328">
        <v>18</v>
      </c>
      <c r="B86" s="59" t="s">
        <v>254</v>
      </c>
      <c r="C86" s="64" t="s">
        <v>255</v>
      </c>
      <c r="D86" s="64" t="s">
        <v>256</v>
      </c>
      <c r="E86" s="162"/>
      <c r="F86" s="244"/>
      <c r="G86" s="64" t="s">
        <v>257</v>
      </c>
      <c r="H86" s="175"/>
      <c r="I86" s="416" t="s">
        <v>83</v>
      </c>
      <c r="J86" s="346">
        <v>198000</v>
      </c>
      <c r="K86" s="105">
        <v>57.45</v>
      </c>
      <c r="L86" s="150"/>
      <c r="M86" s="64" t="s">
        <v>291</v>
      </c>
      <c r="N86" s="64"/>
      <c r="O86" s="105" t="s">
        <v>91</v>
      </c>
      <c r="P86" s="74" t="s">
        <v>259</v>
      </c>
      <c r="Q86" s="74" t="s">
        <v>264</v>
      </c>
      <c r="R86" s="74" t="s">
        <v>372</v>
      </c>
      <c r="S86" s="74" t="s">
        <v>372</v>
      </c>
      <c r="T86" s="74" t="s">
        <v>372</v>
      </c>
      <c r="U86" s="74" t="s">
        <v>372</v>
      </c>
      <c r="V86" s="162" t="s">
        <v>152</v>
      </c>
      <c r="W86" s="74" t="s">
        <v>372</v>
      </c>
      <c r="X86" s="105">
        <v>137.13999999999999</v>
      </c>
      <c r="Y86" s="165"/>
      <c r="Z86" s="165"/>
      <c r="AA86" s="165"/>
    </row>
    <row r="87" spans="1:27" s="37" customFormat="1" ht="30" customHeight="1">
      <c r="A87" s="328">
        <v>19</v>
      </c>
      <c r="B87" s="59" t="s">
        <v>254</v>
      </c>
      <c r="C87" s="64" t="s">
        <v>255</v>
      </c>
      <c r="D87" s="64" t="s">
        <v>256</v>
      </c>
      <c r="E87" s="162"/>
      <c r="F87" s="244"/>
      <c r="G87" s="64" t="s">
        <v>257</v>
      </c>
      <c r="H87" s="175"/>
      <c r="I87" s="416" t="s">
        <v>83</v>
      </c>
      <c r="J87" s="346">
        <v>173000</v>
      </c>
      <c r="K87" s="105">
        <v>50.31</v>
      </c>
      <c r="L87" s="150"/>
      <c r="M87" s="64" t="s">
        <v>292</v>
      </c>
      <c r="N87" s="64"/>
      <c r="O87" s="74" t="s">
        <v>113</v>
      </c>
      <c r="P87" s="74" t="s">
        <v>259</v>
      </c>
      <c r="Q87" s="74" t="s">
        <v>293</v>
      </c>
      <c r="R87" s="74" t="s">
        <v>372</v>
      </c>
      <c r="S87" s="74" t="s">
        <v>375</v>
      </c>
      <c r="T87" s="74" t="s">
        <v>372</v>
      </c>
      <c r="U87" s="74" t="s">
        <v>372</v>
      </c>
      <c r="V87" s="162" t="s">
        <v>152</v>
      </c>
      <c r="W87" s="74" t="s">
        <v>372</v>
      </c>
      <c r="X87" s="105">
        <v>50.31</v>
      </c>
      <c r="Y87" s="165"/>
      <c r="Z87" s="165"/>
      <c r="AA87" s="165"/>
    </row>
    <row r="88" spans="1:27" s="37" customFormat="1" ht="30" customHeight="1">
      <c r="A88" s="328">
        <v>20</v>
      </c>
      <c r="B88" s="59" t="s">
        <v>254</v>
      </c>
      <c r="C88" s="64" t="s">
        <v>255</v>
      </c>
      <c r="D88" s="64" t="s">
        <v>256</v>
      </c>
      <c r="E88" s="162"/>
      <c r="F88" s="244"/>
      <c r="G88" s="64" t="s">
        <v>257</v>
      </c>
      <c r="H88" s="175"/>
      <c r="I88" s="416" t="s">
        <v>83</v>
      </c>
      <c r="J88" s="346">
        <v>1449000</v>
      </c>
      <c r="K88" s="105">
        <v>400.5</v>
      </c>
      <c r="L88" s="150"/>
      <c r="M88" s="64" t="s">
        <v>294</v>
      </c>
      <c r="N88" s="64"/>
      <c r="O88" s="74" t="s">
        <v>113</v>
      </c>
      <c r="P88" s="74" t="s">
        <v>259</v>
      </c>
      <c r="Q88" s="74" t="s">
        <v>295</v>
      </c>
      <c r="R88" s="74" t="s">
        <v>372</v>
      </c>
      <c r="S88" s="74" t="s">
        <v>372</v>
      </c>
      <c r="T88" s="74" t="s">
        <v>372</v>
      </c>
      <c r="U88" s="74" t="s">
        <v>372</v>
      </c>
      <c r="V88" s="162" t="s">
        <v>152</v>
      </c>
      <c r="W88" s="74" t="s">
        <v>372</v>
      </c>
      <c r="X88" s="105">
        <v>400.5</v>
      </c>
      <c r="Y88" s="165"/>
      <c r="Z88" s="165"/>
      <c r="AA88" s="165"/>
    </row>
    <row r="89" spans="1:27" s="37" customFormat="1" ht="30" customHeight="1">
      <c r="A89" s="328">
        <v>21</v>
      </c>
      <c r="B89" s="59" t="s">
        <v>254</v>
      </c>
      <c r="C89" s="64" t="s">
        <v>255</v>
      </c>
      <c r="D89" s="64" t="s">
        <v>256</v>
      </c>
      <c r="E89" s="162"/>
      <c r="F89" s="244"/>
      <c r="G89" s="64"/>
      <c r="H89" s="167"/>
      <c r="I89" s="416" t="s">
        <v>83</v>
      </c>
      <c r="J89" s="346">
        <v>154000</v>
      </c>
      <c r="K89" s="105">
        <v>44.9</v>
      </c>
      <c r="L89" s="150"/>
      <c r="M89" s="64" t="s">
        <v>296</v>
      </c>
      <c r="N89" s="64"/>
      <c r="O89" s="105"/>
      <c r="P89" s="105"/>
      <c r="Q89" s="105"/>
      <c r="R89" s="105"/>
      <c r="S89" s="105"/>
      <c r="T89" s="105"/>
      <c r="U89" s="105"/>
      <c r="V89" s="162"/>
      <c r="W89" s="74"/>
      <c r="X89" s="105">
        <v>44.9</v>
      </c>
      <c r="Y89" s="165"/>
      <c r="Z89" s="165"/>
      <c r="AA89" s="165"/>
    </row>
    <row r="90" spans="1:27" s="37" customFormat="1" ht="30" customHeight="1">
      <c r="A90" s="328">
        <v>22</v>
      </c>
      <c r="B90" s="59" t="s">
        <v>254</v>
      </c>
      <c r="C90" s="64" t="s">
        <v>255</v>
      </c>
      <c r="D90" s="64" t="s">
        <v>256</v>
      </c>
      <c r="E90" s="162"/>
      <c r="F90" s="244"/>
      <c r="G90" s="64" t="s">
        <v>257</v>
      </c>
      <c r="H90" s="175"/>
      <c r="I90" s="416" t="s">
        <v>83</v>
      </c>
      <c r="J90" s="346">
        <v>479000</v>
      </c>
      <c r="K90" s="105">
        <v>132.30000000000001</v>
      </c>
      <c r="L90" s="150"/>
      <c r="M90" s="64" t="s">
        <v>297</v>
      </c>
      <c r="N90" s="64"/>
      <c r="O90" s="105" t="s">
        <v>91</v>
      </c>
      <c r="P90" s="74" t="s">
        <v>259</v>
      </c>
      <c r="Q90" s="74" t="s">
        <v>298</v>
      </c>
      <c r="R90" s="74" t="s">
        <v>372</v>
      </c>
      <c r="S90" s="74" t="s">
        <v>372</v>
      </c>
      <c r="T90" s="74" t="s">
        <v>372</v>
      </c>
      <c r="U90" s="74" t="s">
        <v>375</v>
      </c>
      <c r="V90" s="162" t="s">
        <v>152</v>
      </c>
      <c r="W90" s="74" t="s">
        <v>372</v>
      </c>
      <c r="X90" s="105">
        <v>132.30000000000001</v>
      </c>
      <c r="Y90" s="165"/>
      <c r="Z90" s="165"/>
      <c r="AA90" s="165"/>
    </row>
    <row r="91" spans="1:27" s="37" customFormat="1" ht="30" customHeight="1">
      <c r="A91" s="328">
        <v>23</v>
      </c>
      <c r="B91" s="59" t="s">
        <v>254</v>
      </c>
      <c r="C91" s="64" t="s">
        <v>255</v>
      </c>
      <c r="D91" s="64" t="s">
        <v>256</v>
      </c>
      <c r="E91" s="162"/>
      <c r="F91" s="244"/>
      <c r="G91" s="64" t="s">
        <v>257</v>
      </c>
      <c r="H91" s="175"/>
      <c r="I91" s="416" t="s">
        <v>83</v>
      </c>
      <c r="J91" s="346">
        <v>709000</v>
      </c>
      <c r="K91" s="105">
        <v>196.02</v>
      </c>
      <c r="L91" s="150"/>
      <c r="M91" s="64" t="s">
        <v>299</v>
      </c>
      <c r="N91" s="64"/>
      <c r="O91" s="105" t="s">
        <v>91</v>
      </c>
      <c r="P91" s="74" t="s">
        <v>259</v>
      </c>
      <c r="Q91" s="164" t="s">
        <v>300</v>
      </c>
      <c r="R91" s="151" t="s">
        <v>375</v>
      </c>
      <c r="S91" s="74" t="s">
        <v>375</v>
      </c>
      <c r="T91" s="74" t="s">
        <v>372</v>
      </c>
      <c r="U91" s="74" t="s">
        <v>372</v>
      </c>
      <c r="V91" s="162" t="s">
        <v>152</v>
      </c>
      <c r="W91" s="74" t="s">
        <v>372</v>
      </c>
      <c r="X91" s="105">
        <v>233.94</v>
      </c>
      <c r="Y91" s="165"/>
      <c r="Z91" s="165"/>
      <c r="AA91" s="165"/>
    </row>
    <row r="92" spans="1:27" s="37" customFormat="1" ht="30" customHeight="1">
      <c r="A92" s="328">
        <v>24</v>
      </c>
      <c r="B92" s="59" t="s">
        <v>254</v>
      </c>
      <c r="C92" s="64" t="s">
        <v>255</v>
      </c>
      <c r="D92" s="64" t="s">
        <v>256</v>
      </c>
      <c r="E92" s="162"/>
      <c r="F92" s="244"/>
      <c r="G92" s="64" t="s">
        <v>257</v>
      </c>
      <c r="H92" s="175"/>
      <c r="I92" s="416" t="s">
        <v>83</v>
      </c>
      <c r="J92" s="346">
        <v>499000</v>
      </c>
      <c r="K92" s="105">
        <v>137.84</v>
      </c>
      <c r="L92" s="150"/>
      <c r="M92" s="64" t="s">
        <v>301</v>
      </c>
      <c r="N92" s="64"/>
      <c r="O92" s="74" t="s">
        <v>113</v>
      </c>
      <c r="P92" s="74" t="s">
        <v>259</v>
      </c>
      <c r="Q92" s="164" t="s">
        <v>264</v>
      </c>
      <c r="R92" s="151" t="s">
        <v>372</v>
      </c>
      <c r="S92" s="74" t="s">
        <v>372</v>
      </c>
      <c r="T92" s="74" t="s">
        <v>372</v>
      </c>
      <c r="U92" s="74" t="s">
        <v>372</v>
      </c>
      <c r="V92" s="162" t="s">
        <v>152</v>
      </c>
      <c r="W92" s="74" t="s">
        <v>372</v>
      </c>
      <c r="X92" s="105">
        <v>136.09</v>
      </c>
      <c r="Y92" s="165"/>
      <c r="Z92" s="165"/>
      <c r="AA92" s="165"/>
    </row>
    <row r="93" spans="1:27" s="37" customFormat="1" ht="30" customHeight="1">
      <c r="A93" s="328">
        <v>25</v>
      </c>
      <c r="B93" s="59" t="s">
        <v>254</v>
      </c>
      <c r="C93" s="64" t="s">
        <v>255</v>
      </c>
      <c r="D93" s="64" t="s">
        <v>256</v>
      </c>
      <c r="E93" s="162"/>
      <c r="F93" s="244"/>
      <c r="G93" s="64" t="s">
        <v>257</v>
      </c>
      <c r="H93" s="175"/>
      <c r="I93" s="416" t="s">
        <v>83</v>
      </c>
      <c r="J93" s="346">
        <v>171000</v>
      </c>
      <c r="K93" s="105">
        <v>49.57</v>
      </c>
      <c r="L93" s="150"/>
      <c r="M93" s="162" t="s">
        <v>734</v>
      </c>
      <c r="N93" s="244"/>
      <c r="O93" s="105" t="s">
        <v>91</v>
      </c>
      <c r="P93" s="74" t="s">
        <v>259</v>
      </c>
      <c r="Q93" s="164" t="s">
        <v>302</v>
      </c>
      <c r="R93" s="151" t="s">
        <v>372</v>
      </c>
      <c r="S93" s="74" t="s">
        <v>372</v>
      </c>
      <c r="T93" s="74" t="s">
        <v>372</v>
      </c>
      <c r="U93" s="74" t="s">
        <v>372</v>
      </c>
      <c r="V93" s="162" t="s">
        <v>152</v>
      </c>
      <c r="W93" s="74" t="s">
        <v>372</v>
      </c>
      <c r="X93" s="105">
        <f>32.57+17.13</f>
        <v>49.7</v>
      </c>
      <c r="Y93" s="165"/>
      <c r="Z93" s="165"/>
      <c r="AA93" s="165"/>
    </row>
    <row r="94" spans="1:27" s="37" customFormat="1" ht="30" customHeight="1">
      <c r="A94" s="328">
        <v>26</v>
      </c>
      <c r="B94" s="59" t="s">
        <v>254</v>
      </c>
      <c r="C94" s="64" t="s">
        <v>255</v>
      </c>
      <c r="D94" s="64" t="s">
        <v>256</v>
      </c>
      <c r="E94" s="162"/>
      <c r="F94" s="244"/>
      <c r="G94" s="64" t="s">
        <v>257</v>
      </c>
      <c r="H94" s="175"/>
      <c r="I94" s="416" t="s">
        <v>83</v>
      </c>
      <c r="J94" s="346">
        <v>370000</v>
      </c>
      <c r="K94" s="105">
        <v>102.28</v>
      </c>
      <c r="L94" s="150"/>
      <c r="M94" s="64" t="s">
        <v>303</v>
      </c>
      <c r="N94" s="64"/>
      <c r="O94" s="105" t="s">
        <v>91</v>
      </c>
      <c r="P94" s="74" t="s">
        <v>259</v>
      </c>
      <c r="Q94" s="164" t="s">
        <v>304</v>
      </c>
      <c r="R94" s="151" t="s">
        <v>372</v>
      </c>
      <c r="S94" s="74" t="s">
        <v>372</v>
      </c>
      <c r="T94" s="74" t="s">
        <v>372</v>
      </c>
      <c r="U94" s="74" t="s">
        <v>372</v>
      </c>
      <c r="V94" s="162" t="s">
        <v>152</v>
      </c>
      <c r="W94" s="74" t="s">
        <v>372</v>
      </c>
      <c r="X94" s="105">
        <v>102.28</v>
      </c>
      <c r="Y94" s="165"/>
      <c r="Z94" s="165"/>
      <c r="AA94" s="165"/>
    </row>
    <row r="95" spans="1:27" s="37" customFormat="1" ht="30" customHeight="1">
      <c r="A95" s="328">
        <v>27</v>
      </c>
      <c r="B95" s="59" t="s">
        <v>254</v>
      </c>
      <c r="C95" s="64" t="s">
        <v>255</v>
      </c>
      <c r="D95" s="64" t="s">
        <v>256</v>
      </c>
      <c r="E95" s="162"/>
      <c r="F95" s="244"/>
      <c r="G95" s="64">
        <v>1973</v>
      </c>
      <c r="H95" s="175"/>
      <c r="I95" s="416" t="s">
        <v>83</v>
      </c>
      <c r="J95" s="346">
        <v>234000</v>
      </c>
      <c r="K95" s="105">
        <v>64.8</v>
      </c>
      <c r="L95" s="150"/>
      <c r="M95" s="162" t="s">
        <v>305</v>
      </c>
      <c r="N95" s="244"/>
      <c r="O95" s="105" t="s">
        <v>91</v>
      </c>
      <c r="P95" s="74" t="s">
        <v>284</v>
      </c>
      <c r="Q95" s="164" t="s">
        <v>306</v>
      </c>
      <c r="R95" s="151" t="s">
        <v>372</v>
      </c>
      <c r="S95" s="74" t="s">
        <v>372</v>
      </c>
      <c r="T95" s="74" t="s">
        <v>372</v>
      </c>
      <c r="U95" s="74" t="s">
        <v>382</v>
      </c>
      <c r="V95" s="162" t="s">
        <v>152</v>
      </c>
      <c r="W95" s="74" t="s">
        <v>372</v>
      </c>
      <c r="X95" s="105">
        <v>65.180000000000007</v>
      </c>
      <c r="Y95" s="165"/>
      <c r="Z95" s="165"/>
      <c r="AA95" s="165"/>
    </row>
    <row r="96" spans="1:27" s="37" customFormat="1" ht="30" customHeight="1">
      <c r="A96" s="328">
        <v>28</v>
      </c>
      <c r="B96" s="59" t="s">
        <v>254</v>
      </c>
      <c r="C96" s="64" t="s">
        <v>255</v>
      </c>
      <c r="D96" s="64" t="s">
        <v>256</v>
      </c>
      <c r="E96" s="162"/>
      <c r="F96" s="244"/>
      <c r="G96" s="64" t="s">
        <v>257</v>
      </c>
      <c r="H96" s="175"/>
      <c r="I96" s="416" t="s">
        <v>83</v>
      </c>
      <c r="J96" s="346">
        <v>175000</v>
      </c>
      <c r="K96" s="105">
        <v>50.9</v>
      </c>
      <c r="L96" s="150"/>
      <c r="M96" s="64" t="s">
        <v>307</v>
      </c>
      <c r="N96" s="64"/>
      <c r="O96" s="105" t="s">
        <v>91</v>
      </c>
      <c r="P96" s="74" t="s">
        <v>259</v>
      </c>
      <c r="Q96" s="164" t="s">
        <v>264</v>
      </c>
      <c r="R96" s="151" t="s">
        <v>375</v>
      </c>
      <c r="S96" s="74" t="s">
        <v>372</v>
      </c>
      <c r="T96" s="74" t="s">
        <v>375</v>
      </c>
      <c r="U96" s="74" t="s">
        <v>372</v>
      </c>
      <c r="V96" s="162" t="s">
        <v>152</v>
      </c>
      <c r="W96" s="74" t="s">
        <v>372</v>
      </c>
      <c r="X96" s="105">
        <v>50.9</v>
      </c>
      <c r="Y96" s="165"/>
      <c r="Z96" s="165"/>
      <c r="AA96" s="165"/>
    </row>
    <row r="97" spans="1:27" s="37" customFormat="1" ht="30" customHeight="1">
      <c r="A97" s="328">
        <v>29</v>
      </c>
      <c r="B97" s="59" t="s">
        <v>254</v>
      </c>
      <c r="C97" s="64" t="s">
        <v>255</v>
      </c>
      <c r="D97" s="64" t="s">
        <v>256</v>
      </c>
      <c r="E97" s="162"/>
      <c r="F97" s="244"/>
      <c r="G97" s="64" t="s">
        <v>257</v>
      </c>
      <c r="H97" s="175"/>
      <c r="I97" s="416" t="s">
        <v>83</v>
      </c>
      <c r="J97" s="346">
        <v>884000</v>
      </c>
      <c r="K97" s="105">
        <v>244.21</v>
      </c>
      <c r="L97" s="150"/>
      <c r="M97" s="64" t="s">
        <v>308</v>
      </c>
      <c r="N97" s="64"/>
      <c r="O97" s="105" t="s">
        <v>91</v>
      </c>
      <c r="P97" s="74" t="s">
        <v>259</v>
      </c>
      <c r="Q97" s="164" t="s">
        <v>309</v>
      </c>
      <c r="R97" s="151" t="s">
        <v>375</v>
      </c>
      <c r="S97" s="74" t="s">
        <v>375</v>
      </c>
      <c r="T97" s="74" t="s">
        <v>372</v>
      </c>
      <c r="U97" s="74" t="s">
        <v>375</v>
      </c>
      <c r="V97" s="162" t="s">
        <v>152</v>
      </c>
      <c r="W97" s="74" t="s">
        <v>372</v>
      </c>
      <c r="X97" s="105">
        <v>244.21</v>
      </c>
      <c r="Y97" s="165"/>
      <c r="Z97" s="165"/>
      <c r="AA97" s="165"/>
    </row>
    <row r="98" spans="1:27" s="37" customFormat="1" ht="30" customHeight="1">
      <c r="A98" s="328">
        <v>30</v>
      </c>
      <c r="B98" s="59" t="s">
        <v>254</v>
      </c>
      <c r="C98" s="64" t="s">
        <v>255</v>
      </c>
      <c r="D98" s="64" t="s">
        <v>256</v>
      </c>
      <c r="E98" s="162"/>
      <c r="F98" s="244"/>
      <c r="G98" s="64" t="s">
        <v>257</v>
      </c>
      <c r="H98" s="175"/>
      <c r="I98" s="416" t="s">
        <v>83</v>
      </c>
      <c r="J98" s="346">
        <v>378000</v>
      </c>
      <c r="K98" s="105">
        <v>104.38</v>
      </c>
      <c r="L98" s="150"/>
      <c r="M98" s="64" t="s">
        <v>310</v>
      </c>
      <c r="N98" s="64"/>
      <c r="O98" s="105" t="s">
        <v>91</v>
      </c>
      <c r="P98" s="74" t="s">
        <v>259</v>
      </c>
      <c r="Q98" s="164" t="s">
        <v>264</v>
      </c>
      <c r="R98" s="151" t="s">
        <v>372</v>
      </c>
      <c r="S98" s="74" t="s">
        <v>375</v>
      </c>
      <c r="T98" s="74" t="s">
        <v>372</v>
      </c>
      <c r="U98" s="74" t="s">
        <v>372</v>
      </c>
      <c r="V98" s="162" t="s">
        <v>152</v>
      </c>
      <c r="W98" s="74" t="s">
        <v>372</v>
      </c>
      <c r="X98" s="105">
        <v>104.38</v>
      </c>
      <c r="Y98" s="165"/>
      <c r="Z98" s="165"/>
      <c r="AA98" s="165"/>
    </row>
    <row r="99" spans="1:27" s="37" customFormat="1" ht="30" customHeight="1">
      <c r="A99" s="328">
        <v>31</v>
      </c>
      <c r="B99" s="59" t="s">
        <v>254</v>
      </c>
      <c r="C99" s="64" t="s">
        <v>255</v>
      </c>
      <c r="D99" s="64" t="s">
        <v>256</v>
      </c>
      <c r="E99" s="162"/>
      <c r="F99" s="244"/>
      <c r="G99" s="64" t="s">
        <v>257</v>
      </c>
      <c r="H99" s="175"/>
      <c r="I99" s="416" t="s">
        <v>83</v>
      </c>
      <c r="J99" s="346">
        <v>244000</v>
      </c>
      <c r="K99" s="105">
        <v>67.45</v>
      </c>
      <c r="L99" s="150"/>
      <c r="M99" s="64" t="s">
        <v>311</v>
      </c>
      <c r="N99" s="64"/>
      <c r="O99" s="105" t="s">
        <v>91</v>
      </c>
      <c r="P99" s="74" t="s">
        <v>259</v>
      </c>
      <c r="Q99" s="164" t="s">
        <v>264</v>
      </c>
      <c r="R99" s="151" t="s">
        <v>372</v>
      </c>
      <c r="S99" s="74" t="s">
        <v>375</v>
      </c>
      <c r="T99" s="74" t="s">
        <v>372</v>
      </c>
      <c r="U99" s="74" t="s">
        <v>372</v>
      </c>
      <c r="V99" s="162" t="s">
        <v>152</v>
      </c>
      <c r="W99" s="74" t="s">
        <v>372</v>
      </c>
      <c r="X99" s="105">
        <v>67.45</v>
      </c>
      <c r="Y99" s="165"/>
      <c r="Z99" s="165"/>
      <c r="AA99" s="165"/>
    </row>
    <row r="100" spans="1:27" s="37" customFormat="1" ht="30" customHeight="1">
      <c r="A100" s="328">
        <v>32</v>
      </c>
      <c r="B100" s="59" t="s">
        <v>254</v>
      </c>
      <c r="C100" s="64" t="s">
        <v>255</v>
      </c>
      <c r="D100" s="64" t="s">
        <v>256</v>
      </c>
      <c r="E100" s="162"/>
      <c r="F100" s="244"/>
      <c r="G100" s="64" t="s">
        <v>257</v>
      </c>
      <c r="H100" s="175"/>
      <c r="I100" s="416" t="s">
        <v>83</v>
      </c>
      <c r="J100" s="346">
        <v>174000</v>
      </c>
      <c r="K100" s="105">
        <v>50.5</v>
      </c>
      <c r="L100" s="150"/>
      <c r="M100" s="64" t="s">
        <v>312</v>
      </c>
      <c r="N100" s="64"/>
      <c r="O100" s="105" t="s">
        <v>91</v>
      </c>
      <c r="P100" s="74" t="s">
        <v>259</v>
      </c>
      <c r="Q100" s="164" t="s">
        <v>264</v>
      </c>
      <c r="R100" s="151" t="s">
        <v>372</v>
      </c>
      <c r="S100" s="74" t="s">
        <v>372</v>
      </c>
      <c r="T100" s="74" t="s">
        <v>372</v>
      </c>
      <c r="U100" s="74" t="s">
        <v>372</v>
      </c>
      <c r="V100" s="162" t="s">
        <v>152</v>
      </c>
      <c r="W100" s="74" t="s">
        <v>372</v>
      </c>
      <c r="X100" s="105">
        <v>50.5</v>
      </c>
      <c r="Y100" s="165"/>
      <c r="Z100" s="165"/>
      <c r="AA100" s="165"/>
    </row>
    <row r="101" spans="1:27" s="37" customFormat="1" ht="30" customHeight="1">
      <c r="A101" s="328">
        <v>33</v>
      </c>
      <c r="B101" s="59" t="s">
        <v>254</v>
      </c>
      <c r="C101" s="64" t="s">
        <v>255</v>
      </c>
      <c r="D101" s="64" t="s">
        <v>256</v>
      </c>
      <c r="E101" s="162"/>
      <c r="F101" s="244"/>
      <c r="G101" s="162" t="s">
        <v>257</v>
      </c>
      <c r="H101" s="175"/>
      <c r="I101" s="416" t="s">
        <v>83</v>
      </c>
      <c r="J101" s="346">
        <v>497000</v>
      </c>
      <c r="K101" s="105">
        <v>137.5</v>
      </c>
      <c r="L101" s="150"/>
      <c r="M101" s="162" t="s">
        <v>313</v>
      </c>
      <c r="N101" s="244"/>
      <c r="O101" s="105" t="s">
        <v>91</v>
      </c>
      <c r="P101" s="74" t="s">
        <v>259</v>
      </c>
      <c r="Q101" s="164" t="s">
        <v>264</v>
      </c>
      <c r="R101" s="151" t="s">
        <v>372</v>
      </c>
      <c r="S101" s="74" t="s">
        <v>372</v>
      </c>
      <c r="T101" s="74" t="s">
        <v>375</v>
      </c>
      <c r="U101" s="74" t="s">
        <v>372</v>
      </c>
      <c r="V101" s="162" t="s">
        <v>152</v>
      </c>
      <c r="W101" s="74" t="s">
        <v>372</v>
      </c>
      <c r="X101" s="105">
        <v>137.5</v>
      </c>
      <c r="Y101" s="165"/>
      <c r="Z101" s="165"/>
      <c r="AA101" s="165"/>
    </row>
    <row r="102" spans="1:27" s="37" customFormat="1" ht="30" customHeight="1">
      <c r="A102" s="328">
        <v>34</v>
      </c>
      <c r="B102" s="59" t="s">
        <v>254</v>
      </c>
      <c r="C102" s="64" t="s">
        <v>255</v>
      </c>
      <c r="D102" s="64" t="s">
        <v>256</v>
      </c>
      <c r="E102" s="162"/>
      <c r="F102" s="244"/>
      <c r="G102" s="64" t="s">
        <v>257</v>
      </c>
      <c r="H102" s="175"/>
      <c r="I102" s="416" t="s">
        <v>83</v>
      </c>
      <c r="J102" s="346">
        <v>146000</v>
      </c>
      <c r="K102" s="105">
        <v>42.29</v>
      </c>
      <c r="L102" s="150"/>
      <c r="M102" s="64" t="s">
        <v>314</v>
      </c>
      <c r="N102" s="64"/>
      <c r="O102" s="74" t="s">
        <v>113</v>
      </c>
      <c r="P102" s="74" t="s">
        <v>259</v>
      </c>
      <c r="Q102" s="164" t="s">
        <v>264</v>
      </c>
      <c r="R102" s="151" t="s">
        <v>372</v>
      </c>
      <c r="S102" s="74" t="s">
        <v>372</v>
      </c>
      <c r="T102" s="74" t="s">
        <v>372</v>
      </c>
      <c r="U102" s="74" t="s">
        <v>372</v>
      </c>
      <c r="V102" s="162" t="s">
        <v>152</v>
      </c>
      <c r="W102" s="74" t="s">
        <v>372</v>
      </c>
      <c r="X102" s="105">
        <v>42.29</v>
      </c>
      <c r="Y102" s="165"/>
      <c r="Z102" s="165"/>
      <c r="AA102" s="165"/>
    </row>
    <row r="103" spans="1:27" s="37" customFormat="1" ht="30" customHeight="1">
      <c r="A103" s="328">
        <v>35</v>
      </c>
      <c r="B103" s="59" t="s">
        <v>254</v>
      </c>
      <c r="C103" s="64" t="s">
        <v>255</v>
      </c>
      <c r="D103" s="64" t="s">
        <v>256</v>
      </c>
      <c r="E103" s="162"/>
      <c r="F103" s="244"/>
      <c r="G103" s="64" t="s">
        <v>257</v>
      </c>
      <c r="H103" s="175"/>
      <c r="I103" s="416" t="s">
        <v>83</v>
      </c>
      <c r="J103" s="346">
        <v>138000</v>
      </c>
      <c r="K103" s="105">
        <v>40</v>
      </c>
      <c r="L103" s="150"/>
      <c r="M103" s="64" t="s">
        <v>315</v>
      </c>
      <c r="N103" s="64"/>
      <c r="O103" s="105" t="s">
        <v>91</v>
      </c>
      <c r="P103" s="105" t="s">
        <v>98</v>
      </c>
      <c r="Q103" s="164" t="s">
        <v>265</v>
      </c>
      <c r="R103" s="151" t="s">
        <v>382</v>
      </c>
      <c r="S103" s="74" t="s">
        <v>372</v>
      </c>
      <c r="T103" s="74" t="s">
        <v>372</v>
      </c>
      <c r="U103" s="74" t="s">
        <v>372</v>
      </c>
      <c r="V103" s="162" t="s">
        <v>152</v>
      </c>
      <c r="W103" s="74" t="s">
        <v>372</v>
      </c>
      <c r="X103" s="105">
        <v>40</v>
      </c>
      <c r="Y103" s="165"/>
      <c r="Z103" s="165"/>
      <c r="AA103" s="165"/>
    </row>
    <row r="104" spans="1:27" s="37" customFormat="1" ht="30" customHeight="1">
      <c r="A104" s="328">
        <v>36</v>
      </c>
      <c r="B104" s="59" t="s">
        <v>254</v>
      </c>
      <c r="C104" s="64" t="s">
        <v>255</v>
      </c>
      <c r="D104" s="64" t="s">
        <v>256</v>
      </c>
      <c r="E104" s="162"/>
      <c r="F104" s="244"/>
      <c r="G104" s="162" t="s">
        <v>257</v>
      </c>
      <c r="H104" s="175"/>
      <c r="I104" s="416" t="s">
        <v>83</v>
      </c>
      <c r="J104" s="346">
        <v>760000</v>
      </c>
      <c r="K104" s="105">
        <v>209.97</v>
      </c>
      <c r="L104" s="150"/>
      <c r="M104" s="162" t="s">
        <v>316</v>
      </c>
      <c r="N104" s="244"/>
      <c r="O104" s="105" t="s">
        <v>91</v>
      </c>
      <c r="P104" s="74" t="s">
        <v>259</v>
      </c>
      <c r="Q104" s="74" t="s">
        <v>264</v>
      </c>
      <c r="R104" s="74" t="s">
        <v>372</v>
      </c>
      <c r="S104" s="74" t="s">
        <v>372</v>
      </c>
      <c r="T104" s="74" t="s">
        <v>372</v>
      </c>
      <c r="U104" s="74" t="s">
        <v>372</v>
      </c>
      <c r="V104" s="162" t="s">
        <v>152</v>
      </c>
      <c r="W104" s="74" t="s">
        <v>372</v>
      </c>
      <c r="X104" s="105">
        <v>209.97</v>
      </c>
      <c r="Y104" s="165"/>
      <c r="Z104" s="165"/>
      <c r="AA104" s="165"/>
    </row>
    <row r="105" spans="1:27" s="37" customFormat="1" ht="30" customHeight="1">
      <c r="A105" s="328">
        <v>37</v>
      </c>
      <c r="B105" s="59" t="s">
        <v>254</v>
      </c>
      <c r="C105" s="64" t="s">
        <v>255</v>
      </c>
      <c r="D105" s="64" t="s">
        <v>256</v>
      </c>
      <c r="E105" s="162"/>
      <c r="F105" s="244"/>
      <c r="G105" s="64" t="s">
        <v>257</v>
      </c>
      <c r="H105" s="175"/>
      <c r="I105" s="416" t="s">
        <v>83</v>
      </c>
      <c r="J105" s="346">
        <v>178000</v>
      </c>
      <c r="K105" s="105">
        <v>51.62</v>
      </c>
      <c r="L105" s="150"/>
      <c r="M105" s="64" t="s">
        <v>318</v>
      </c>
      <c r="N105" s="64"/>
      <c r="O105" s="105" t="s">
        <v>91</v>
      </c>
      <c r="P105" s="74" t="s">
        <v>259</v>
      </c>
      <c r="Q105" s="74" t="s">
        <v>293</v>
      </c>
      <c r="R105" s="74" t="s">
        <v>372</v>
      </c>
      <c r="S105" s="74" t="s">
        <v>372</v>
      </c>
      <c r="T105" s="74" t="s">
        <v>372</v>
      </c>
      <c r="U105" s="74" t="s">
        <v>372</v>
      </c>
      <c r="V105" s="162" t="s">
        <v>152</v>
      </c>
      <c r="W105" s="74" t="s">
        <v>372</v>
      </c>
      <c r="X105" s="105">
        <v>51.62</v>
      </c>
      <c r="Y105" s="165"/>
      <c r="Z105" s="165"/>
      <c r="AA105" s="165"/>
    </row>
    <row r="106" spans="1:27" s="37" customFormat="1" ht="30" customHeight="1">
      <c r="A106" s="328">
        <v>38</v>
      </c>
      <c r="B106" s="59" t="s">
        <v>254</v>
      </c>
      <c r="C106" s="64" t="s">
        <v>255</v>
      </c>
      <c r="D106" s="64" t="s">
        <v>256</v>
      </c>
      <c r="E106" s="162"/>
      <c r="F106" s="244"/>
      <c r="G106" s="64">
        <v>1968</v>
      </c>
      <c r="H106" s="175"/>
      <c r="I106" s="416" t="s">
        <v>83</v>
      </c>
      <c r="J106" s="346">
        <v>1365000</v>
      </c>
      <c r="K106" s="105">
        <v>377.37</v>
      </c>
      <c r="L106" s="150"/>
      <c r="M106" s="64" t="s">
        <v>319</v>
      </c>
      <c r="N106" s="64"/>
      <c r="O106" s="74" t="s">
        <v>113</v>
      </c>
      <c r="P106" s="105" t="s">
        <v>104</v>
      </c>
      <c r="Q106" s="74" t="s">
        <v>320</v>
      </c>
      <c r="R106" s="74" t="s">
        <v>375</v>
      </c>
      <c r="S106" s="74" t="s">
        <v>382</v>
      </c>
      <c r="T106" s="74" t="s">
        <v>372</v>
      </c>
      <c r="U106" s="74" t="s">
        <v>375</v>
      </c>
      <c r="V106" s="162" t="s">
        <v>152</v>
      </c>
      <c r="W106" s="74" t="s">
        <v>372</v>
      </c>
      <c r="X106" s="105">
        <v>377.37</v>
      </c>
      <c r="Y106" s="165"/>
      <c r="Z106" s="165"/>
      <c r="AA106" s="165"/>
    </row>
    <row r="107" spans="1:27" s="37" customFormat="1" ht="30" customHeight="1">
      <c r="A107" s="328">
        <v>39</v>
      </c>
      <c r="B107" s="59" t="s">
        <v>254</v>
      </c>
      <c r="C107" s="64" t="s">
        <v>255</v>
      </c>
      <c r="D107" s="64" t="s">
        <v>256</v>
      </c>
      <c r="E107" s="162"/>
      <c r="F107" s="244"/>
      <c r="G107" s="64" t="s">
        <v>257</v>
      </c>
      <c r="H107" s="175"/>
      <c r="I107" s="416" t="s">
        <v>83</v>
      </c>
      <c r="J107" s="346">
        <v>425000</v>
      </c>
      <c r="K107" s="105">
        <v>117.47</v>
      </c>
      <c r="L107" s="150"/>
      <c r="M107" s="64" t="s">
        <v>321</v>
      </c>
      <c r="N107" s="64"/>
      <c r="O107" s="74" t="s">
        <v>113</v>
      </c>
      <c r="P107" s="74" t="s">
        <v>322</v>
      </c>
      <c r="Q107" s="74" t="s">
        <v>323</v>
      </c>
      <c r="R107" s="74" t="s">
        <v>372</v>
      </c>
      <c r="S107" s="74" t="s">
        <v>372</v>
      </c>
      <c r="T107" s="74" t="s">
        <v>375</v>
      </c>
      <c r="U107" s="74" t="s">
        <v>372</v>
      </c>
      <c r="V107" s="162" t="s">
        <v>152</v>
      </c>
      <c r="W107" s="74" t="s">
        <v>372</v>
      </c>
      <c r="X107" s="105">
        <v>117.47</v>
      </c>
      <c r="Y107" s="165"/>
      <c r="Z107" s="165"/>
      <c r="AA107" s="165"/>
    </row>
    <row r="108" spans="1:27" s="37" customFormat="1" ht="30" customHeight="1">
      <c r="A108" s="328">
        <v>40</v>
      </c>
      <c r="B108" s="59" t="s">
        <v>254</v>
      </c>
      <c r="C108" s="64" t="s">
        <v>255</v>
      </c>
      <c r="D108" s="64" t="s">
        <v>256</v>
      </c>
      <c r="E108" s="162"/>
      <c r="F108" s="244"/>
      <c r="G108" s="64" t="s">
        <v>257</v>
      </c>
      <c r="H108" s="175"/>
      <c r="I108" s="416" t="s">
        <v>83</v>
      </c>
      <c r="J108" s="346">
        <v>515000</v>
      </c>
      <c r="K108" s="105">
        <v>142.43</v>
      </c>
      <c r="L108" s="150"/>
      <c r="M108" s="64" t="s">
        <v>324</v>
      </c>
      <c r="N108" s="64"/>
      <c r="O108" s="74" t="s">
        <v>113</v>
      </c>
      <c r="P108" s="74" t="s">
        <v>325</v>
      </c>
      <c r="Q108" s="74" t="s">
        <v>326</v>
      </c>
      <c r="R108" s="74" t="s">
        <v>372</v>
      </c>
      <c r="S108" s="74" t="s">
        <v>372</v>
      </c>
      <c r="T108" s="74" t="s">
        <v>372</v>
      </c>
      <c r="U108" s="74" t="s">
        <v>372</v>
      </c>
      <c r="V108" s="162" t="s">
        <v>152</v>
      </c>
      <c r="W108" s="74" t="s">
        <v>372</v>
      </c>
      <c r="X108" s="105">
        <v>142.43</v>
      </c>
      <c r="Y108" s="165"/>
      <c r="Z108" s="165"/>
      <c r="AA108" s="165"/>
    </row>
    <row r="109" spans="1:27" s="37" customFormat="1" ht="30" customHeight="1">
      <c r="A109" s="328">
        <v>41</v>
      </c>
      <c r="B109" s="59" t="s">
        <v>254</v>
      </c>
      <c r="C109" s="64" t="s">
        <v>255</v>
      </c>
      <c r="D109" s="64" t="s">
        <v>256</v>
      </c>
      <c r="E109" s="162"/>
      <c r="F109" s="244"/>
      <c r="G109" s="64" t="s">
        <v>257</v>
      </c>
      <c r="H109" s="175"/>
      <c r="I109" s="416" t="s">
        <v>83</v>
      </c>
      <c r="J109" s="346">
        <v>587000</v>
      </c>
      <c r="K109" s="105">
        <v>162.15</v>
      </c>
      <c r="L109" s="150"/>
      <c r="M109" s="64" t="s">
        <v>327</v>
      </c>
      <c r="N109" s="64"/>
      <c r="O109" s="74" t="s">
        <v>113</v>
      </c>
      <c r="P109" s="74" t="s">
        <v>259</v>
      </c>
      <c r="Q109" s="74" t="s">
        <v>264</v>
      </c>
      <c r="R109" s="74" t="s">
        <v>372</v>
      </c>
      <c r="S109" s="74" t="s">
        <v>372</v>
      </c>
      <c r="T109" s="74" t="s">
        <v>372</v>
      </c>
      <c r="U109" s="74" t="s">
        <v>372</v>
      </c>
      <c r="V109" s="162" t="s">
        <v>152</v>
      </c>
      <c r="W109" s="74" t="s">
        <v>372</v>
      </c>
      <c r="X109" s="105">
        <v>162.15</v>
      </c>
      <c r="Y109" s="165"/>
      <c r="Z109" s="165"/>
      <c r="AA109" s="165"/>
    </row>
    <row r="110" spans="1:27" s="37" customFormat="1" ht="30" customHeight="1">
      <c r="A110" s="328">
        <v>42</v>
      </c>
      <c r="B110" s="59" t="s">
        <v>254</v>
      </c>
      <c r="C110" s="64" t="s">
        <v>255</v>
      </c>
      <c r="D110" s="64" t="s">
        <v>256</v>
      </c>
      <c r="E110" s="162"/>
      <c r="F110" s="244"/>
      <c r="G110" s="64">
        <v>1961</v>
      </c>
      <c r="H110" s="175"/>
      <c r="I110" s="416" t="s">
        <v>83</v>
      </c>
      <c r="J110" s="346">
        <v>448000</v>
      </c>
      <c r="K110" s="105">
        <v>123.75</v>
      </c>
      <c r="L110" s="150"/>
      <c r="M110" s="64" t="s">
        <v>328</v>
      </c>
      <c r="N110" s="64"/>
      <c r="O110" s="74" t="s">
        <v>329</v>
      </c>
      <c r="P110" s="74" t="s">
        <v>330</v>
      </c>
      <c r="Q110" s="74" t="s">
        <v>212</v>
      </c>
      <c r="R110" s="74" t="s">
        <v>382</v>
      </c>
      <c r="S110" s="74" t="s">
        <v>372</v>
      </c>
      <c r="T110" s="74" t="s">
        <v>372</v>
      </c>
      <c r="U110" s="74" t="s">
        <v>372</v>
      </c>
      <c r="V110" s="162" t="s">
        <v>152</v>
      </c>
      <c r="W110" s="74" t="s">
        <v>372</v>
      </c>
      <c r="X110" s="105">
        <v>123.75</v>
      </c>
      <c r="Y110" s="165"/>
      <c r="Z110" s="165"/>
      <c r="AA110" s="165"/>
    </row>
    <row r="111" spans="1:27" s="37" customFormat="1" ht="30" customHeight="1">
      <c r="A111" s="328">
        <v>43</v>
      </c>
      <c r="B111" s="59" t="s">
        <v>254</v>
      </c>
      <c r="C111" s="64" t="s">
        <v>255</v>
      </c>
      <c r="D111" s="64" t="s">
        <v>256</v>
      </c>
      <c r="E111" s="162"/>
      <c r="F111" s="244"/>
      <c r="G111" s="64" t="s">
        <v>257</v>
      </c>
      <c r="H111" s="175"/>
      <c r="I111" s="416" t="s">
        <v>83</v>
      </c>
      <c r="J111" s="346">
        <v>768000</v>
      </c>
      <c r="K111" s="105">
        <f>180.16+32</f>
        <v>212.16</v>
      </c>
      <c r="L111" s="150"/>
      <c r="M111" s="162" t="s">
        <v>735</v>
      </c>
      <c r="N111" s="244"/>
      <c r="O111" s="105" t="s">
        <v>91</v>
      </c>
      <c r="P111" s="74" t="s">
        <v>259</v>
      </c>
      <c r="Q111" s="74" t="s">
        <v>331</v>
      </c>
      <c r="R111" s="74" t="s">
        <v>372</v>
      </c>
      <c r="S111" s="74" t="s">
        <v>372</v>
      </c>
      <c r="T111" s="74" t="s">
        <v>375</v>
      </c>
      <c r="U111" s="74" t="s">
        <v>372</v>
      </c>
      <c r="V111" s="162" t="s">
        <v>152</v>
      </c>
      <c r="W111" s="74" t="s">
        <v>372</v>
      </c>
      <c r="X111" s="105">
        <f>180.16+32</f>
        <v>212.16</v>
      </c>
      <c r="Y111" s="165"/>
      <c r="Z111" s="165"/>
      <c r="AA111" s="165"/>
    </row>
    <row r="112" spans="1:27" s="37" customFormat="1" ht="30" customHeight="1">
      <c r="A112" s="328">
        <v>44</v>
      </c>
      <c r="B112" s="59" t="s">
        <v>254</v>
      </c>
      <c r="C112" s="64" t="s">
        <v>255</v>
      </c>
      <c r="D112" s="64" t="s">
        <v>256</v>
      </c>
      <c r="E112" s="162"/>
      <c r="F112" s="244"/>
      <c r="G112" s="162">
        <v>1963</v>
      </c>
      <c r="H112" s="175"/>
      <c r="I112" s="416" t="s">
        <v>83</v>
      </c>
      <c r="J112" s="346">
        <v>1304000</v>
      </c>
      <c r="K112" s="105">
        <f>134.32+226.04</f>
        <v>360.36</v>
      </c>
      <c r="L112" s="150"/>
      <c r="M112" s="162" t="s">
        <v>649</v>
      </c>
      <c r="N112" s="244"/>
      <c r="O112" s="105" t="s">
        <v>91</v>
      </c>
      <c r="P112" s="74" t="s">
        <v>284</v>
      </c>
      <c r="Q112" s="74" t="s">
        <v>276</v>
      </c>
      <c r="R112" s="74" t="s">
        <v>372</v>
      </c>
      <c r="S112" s="74" t="s">
        <v>372</v>
      </c>
      <c r="T112" s="74" t="s">
        <v>372</v>
      </c>
      <c r="U112" s="74" t="s">
        <v>372</v>
      </c>
      <c r="V112" s="162" t="s">
        <v>152</v>
      </c>
      <c r="W112" s="74" t="s">
        <v>372</v>
      </c>
      <c r="X112" s="105">
        <f>134.32+226.04</f>
        <v>360.36</v>
      </c>
      <c r="Y112" s="165"/>
      <c r="Z112" s="165"/>
      <c r="AA112" s="165"/>
    </row>
    <row r="113" spans="1:27" s="37" customFormat="1" ht="30" customHeight="1">
      <c r="A113" s="328">
        <v>45</v>
      </c>
      <c r="B113" s="59" t="s">
        <v>254</v>
      </c>
      <c r="C113" s="64" t="s">
        <v>255</v>
      </c>
      <c r="D113" s="64" t="s">
        <v>256</v>
      </c>
      <c r="E113" s="162"/>
      <c r="F113" s="244"/>
      <c r="G113" s="162" t="s">
        <v>257</v>
      </c>
      <c r="H113" s="175"/>
      <c r="I113" s="416" t="s">
        <v>83</v>
      </c>
      <c r="J113" s="346">
        <v>83000</v>
      </c>
      <c r="K113" s="105">
        <v>24.24</v>
      </c>
      <c r="L113" s="150"/>
      <c r="M113" s="162" t="s">
        <v>332</v>
      </c>
      <c r="N113" s="244"/>
      <c r="O113" s="105" t="s">
        <v>91</v>
      </c>
      <c r="P113" s="74" t="s">
        <v>333</v>
      </c>
      <c r="Q113" s="74" t="s">
        <v>334</v>
      </c>
      <c r="R113" s="74" t="s">
        <v>375</v>
      </c>
      <c r="S113" s="74" t="s">
        <v>372</v>
      </c>
      <c r="T113" s="74" t="s">
        <v>372</v>
      </c>
      <c r="U113" s="74" t="s">
        <v>372</v>
      </c>
      <c r="V113" s="162" t="s">
        <v>152</v>
      </c>
      <c r="W113" s="74" t="s">
        <v>372</v>
      </c>
      <c r="X113" s="105">
        <v>24.14</v>
      </c>
      <c r="Y113" s="165"/>
      <c r="Z113" s="165"/>
      <c r="AA113" s="165"/>
    </row>
    <row r="114" spans="1:27" s="37" customFormat="1" ht="30" customHeight="1">
      <c r="A114" s="328">
        <v>46</v>
      </c>
      <c r="B114" s="59" t="s">
        <v>254</v>
      </c>
      <c r="C114" s="64" t="s">
        <v>255</v>
      </c>
      <c r="D114" s="64" t="s">
        <v>256</v>
      </c>
      <c r="E114" s="162"/>
      <c r="F114" s="244"/>
      <c r="G114" s="64">
        <v>1964</v>
      </c>
      <c r="H114" s="175"/>
      <c r="I114" s="416" t="s">
        <v>83</v>
      </c>
      <c r="J114" s="346">
        <v>1962000</v>
      </c>
      <c r="K114" s="105">
        <v>542.35</v>
      </c>
      <c r="L114" s="150"/>
      <c r="M114" s="64" t="s">
        <v>335</v>
      </c>
      <c r="N114" s="64"/>
      <c r="O114" s="74" t="s">
        <v>336</v>
      </c>
      <c r="P114" s="105" t="s">
        <v>98</v>
      </c>
      <c r="Q114" s="74" t="s">
        <v>264</v>
      </c>
      <c r="R114" s="74" t="s">
        <v>375</v>
      </c>
      <c r="S114" s="74" t="s">
        <v>372</v>
      </c>
      <c r="T114" s="74" t="s">
        <v>372</v>
      </c>
      <c r="U114" s="74" t="s">
        <v>375</v>
      </c>
      <c r="V114" s="162" t="s">
        <v>152</v>
      </c>
      <c r="W114" s="74" t="s">
        <v>372</v>
      </c>
      <c r="X114" s="105">
        <v>542.35</v>
      </c>
      <c r="Y114" s="165"/>
      <c r="Z114" s="165"/>
      <c r="AA114" s="165"/>
    </row>
    <row r="115" spans="1:27" s="37" customFormat="1" ht="30" customHeight="1">
      <c r="A115" s="328">
        <v>47</v>
      </c>
      <c r="B115" s="59" t="s">
        <v>254</v>
      </c>
      <c r="C115" s="64" t="s">
        <v>255</v>
      </c>
      <c r="D115" s="64" t="s">
        <v>256</v>
      </c>
      <c r="E115" s="162"/>
      <c r="F115" s="244"/>
      <c r="G115" s="64" t="s">
        <v>257</v>
      </c>
      <c r="H115" s="175"/>
      <c r="I115" s="416" t="s">
        <v>83</v>
      </c>
      <c r="J115" s="346">
        <v>253000</v>
      </c>
      <c r="K115" s="105">
        <v>69.97</v>
      </c>
      <c r="L115" s="150"/>
      <c r="M115" s="64" t="s">
        <v>337</v>
      </c>
      <c r="N115" s="64"/>
      <c r="O115" s="105" t="s">
        <v>91</v>
      </c>
      <c r="P115" s="74" t="s">
        <v>325</v>
      </c>
      <c r="Q115" s="74" t="s">
        <v>264</v>
      </c>
      <c r="R115" s="74" t="s">
        <v>372</v>
      </c>
      <c r="S115" s="74" t="s">
        <v>375</v>
      </c>
      <c r="T115" s="74" t="s">
        <v>372</v>
      </c>
      <c r="U115" s="74" t="s">
        <v>372</v>
      </c>
      <c r="V115" s="162" t="s">
        <v>152</v>
      </c>
      <c r="W115" s="74" t="s">
        <v>372</v>
      </c>
      <c r="X115" s="105">
        <v>69.97</v>
      </c>
      <c r="Y115" s="165"/>
      <c r="Z115" s="165"/>
      <c r="AA115" s="165"/>
    </row>
    <row r="116" spans="1:27" s="37" customFormat="1" ht="30" customHeight="1">
      <c r="A116" s="328">
        <v>48</v>
      </c>
      <c r="B116" s="59" t="s">
        <v>254</v>
      </c>
      <c r="C116" s="64" t="s">
        <v>255</v>
      </c>
      <c r="D116" s="64" t="s">
        <v>256</v>
      </c>
      <c r="E116" s="162"/>
      <c r="F116" s="244"/>
      <c r="G116" s="64">
        <v>1960</v>
      </c>
      <c r="H116" s="175"/>
      <c r="I116" s="416" t="s">
        <v>83</v>
      </c>
      <c r="J116" s="346">
        <v>416000</v>
      </c>
      <c r="K116" s="105">
        <v>114.96</v>
      </c>
      <c r="L116" s="150"/>
      <c r="M116" s="64" t="s">
        <v>338</v>
      </c>
      <c r="N116" s="64"/>
      <c r="O116" s="105" t="s">
        <v>91</v>
      </c>
      <c r="P116" s="74" t="s">
        <v>284</v>
      </c>
      <c r="Q116" s="74" t="s">
        <v>317</v>
      </c>
      <c r="R116" s="74" t="s">
        <v>372</v>
      </c>
      <c r="S116" s="74" t="s">
        <v>372</v>
      </c>
      <c r="T116" s="74" t="s">
        <v>372</v>
      </c>
      <c r="U116" s="74" t="s">
        <v>372</v>
      </c>
      <c r="V116" s="162" t="s">
        <v>152</v>
      </c>
      <c r="W116" s="74" t="s">
        <v>372</v>
      </c>
      <c r="X116" s="105">
        <v>114.96</v>
      </c>
      <c r="Y116" s="165"/>
      <c r="Z116" s="165"/>
      <c r="AA116" s="165"/>
    </row>
    <row r="117" spans="1:27" s="37" customFormat="1" ht="30" customHeight="1">
      <c r="A117" s="328">
        <v>49</v>
      </c>
      <c r="B117" s="59" t="s">
        <v>254</v>
      </c>
      <c r="C117" s="64" t="s">
        <v>255</v>
      </c>
      <c r="D117" s="64" t="s">
        <v>256</v>
      </c>
      <c r="E117" s="162"/>
      <c r="F117" s="244"/>
      <c r="G117" s="64" t="s">
        <v>257</v>
      </c>
      <c r="H117" s="175"/>
      <c r="I117" s="416" t="s">
        <v>83</v>
      </c>
      <c r="J117" s="346">
        <v>407000</v>
      </c>
      <c r="K117" s="105">
        <v>112.36</v>
      </c>
      <c r="L117" s="150"/>
      <c r="M117" s="64" t="s">
        <v>339</v>
      </c>
      <c r="N117" s="64"/>
      <c r="O117" s="74" t="s">
        <v>113</v>
      </c>
      <c r="P117" s="74" t="s">
        <v>259</v>
      </c>
      <c r="Q117" s="74" t="s">
        <v>264</v>
      </c>
      <c r="R117" s="74" t="s">
        <v>375</v>
      </c>
      <c r="S117" s="74" t="s">
        <v>372</v>
      </c>
      <c r="T117" s="74" t="s">
        <v>372</v>
      </c>
      <c r="U117" s="74" t="s">
        <v>372</v>
      </c>
      <c r="V117" s="162" t="s">
        <v>152</v>
      </c>
      <c r="W117" s="74" t="s">
        <v>372</v>
      </c>
      <c r="X117" s="105">
        <v>112.36</v>
      </c>
      <c r="Y117" s="165"/>
      <c r="Z117" s="165"/>
      <c r="AA117" s="165"/>
    </row>
    <row r="118" spans="1:27" s="37" customFormat="1" ht="30" customHeight="1">
      <c r="A118" s="328">
        <v>50</v>
      </c>
      <c r="B118" s="59" t="s">
        <v>254</v>
      </c>
      <c r="C118" s="64" t="s">
        <v>255</v>
      </c>
      <c r="D118" s="64" t="s">
        <v>256</v>
      </c>
      <c r="E118" s="162"/>
      <c r="F118" s="244"/>
      <c r="G118" s="64" t="s">
        <v>257</v>
      </c>
      <c r="H118" s="175"/>
      <c r="I118" s="416" t="s">
        <v>83</v>
      </c>
      <c r="J118" s="346">
        <v>277000</v>
      </c>
      <c r="K118" s="105">
        <v>76.489999999999995</v>
      </c>
      <c r="L118" s="150"/>
      <c r="M118" s="64" t="s">
        <v>340</v>
      </c>
      <c r="N118" s="64"/>
      <c r="O118" s="74" t="s">
        <v>113</v>
      </c>
      <c r="P118" s="74" t="s">
        <v>259</v>
      </c>
      <c r="Q118" s="74" t="s">
        <v>264</v>
      </c>
      <c r="R118" s="74" t="s">
        <v>372</v>
      </c>
      <c r="S118" s="74" t="s">
        <v>375</v>
      </c>
      <c r="T118" s="74" t="s">
        <v>372</v>
      </c>
      <c r="U118" s="74" t="s">
        <v>372</v>
      </c>
      <c r="V118" s="162" t="s">
        <v>152</v>
      </c>
      <c r="W118" s="74" t="s">
        <v>372</v>
      </c>
      <c r="X118" s="105">
        <v>76.489999999999995</v>
      </c>
      <c r="Y118" s="165"/>
      <c r="Z118" s="165"/>
      <c r="AA118" s="165"/>
    </row>
    <row r="119" spans="1:27" s="37" customFormat="1" ht="30" customHeight="1">
      <c r="A119" s="328">
        <v>51</v>
      </c>
      <c r="B119" s="59" t="s">
        <v>254</v>
      </c>
      <c r="C119" s="64" t="s">
        <v>255</v>
      </c>
      <c r="D119" s="64" t="s">
        <v>256</v>
      </c>
      <c r="E119" s="162"/>
      <c r="F119" s="244"/>
      <c r="G119" s="64" t="s">
        <v>257</v>
      </c>
      <c r="H119" s="175"/>
      <c r="I119" s="416" t="s">
        <v>83</v>
      </c>
      <c r="J119" s="346">
        <v>332000</v>
      </c>
      <c r="K119" s="105">
        <v>91.8</v>
      </c>
      <c r="L119" s="150"/>
      <c r="M119" s="64" t="s">
        <v>341</v>
      </c>
      <c r="N119" s="64"/>
      <c r="O119" s="74" t="s">
        <v>342</v>
      </c>
      <c r="P119" s="105" t="s">
        <v>98</v>
      </c>
      <c r="Q119" s="105" t="s">
        <v>343</v>
      </c>
      <c r="R119" s="105" t="s">
        <v>375</v>
      </c>
      <c r="S119" s="105" t="s">
        <v>372</v>
      </c>
      <c r="T119" s="105" t="s">
        <v>372</v>
      </c>
      <c r="U119" s="105" t="s">
        <v>372</v>
      </c>
      <c r="V119" s="162" t="s">
        <v>152</v>
      </c>
      <c r="W119" s="74" t="s">
        <v>372</v>
      </c>
      <c r="X119" s="105">
        <v>91.8</v>
      </c>
      <c r="Y119" s="165"/>
      <c r="Z119" s="165"/>
      <c r="AA119" s="165"/>
    </row>
    <row r="120" spans="1:27" s="37" customFormat="1" ht="30" customHeight="1">
      <c r="A120" s="328">
        <v>52</v>
      </c>
      <c r="B120" s="59" t="s">
        <v>254</v>
      </c>
      <c r="C120" s="64" t="s">
        <v>255</v>
      </c>
      <c r="D120" s="64" t="s">
        <v>256</v>
      </c>
      <c r="E120" s="162"/>
      <c r="F120" s="244"/>
      <c r="G120" s="64" t="s">
        <v>257</v>
      </c>
      <c r="H120" s="175"/>
      <c r="I120" s="416" t="s">
        <v>83</v>
      </c>
      <c r="J120" s="346">
        <v>386000</v>
      </c>
      <c r="K120" s="105">
        <v>106.65</v>
      </c>
      <c r="L120" s="150"/>
      <c r="M120" s="64" t="s">
        <v>344</v>
      </c>
      <c r="N120" s="64"/>
      <c r="O120" s="74" t="s">
        <v>113</v>
      </c>
      <c r="P120" s="74" t="s">
        <v>259</v>
      </c>
      <c r="Q120" s="74" t="s">
        <v>264</v>
      </c>
      <c r="R120" s="74" t="s">
        <v>375</v>
      </c>
      <c r="S120" s="74" t="s">
        <v>372</v>
      </c>
      <c r="T120" s="74" t="s">
        <v>372</v>
      </c>
      <c r="U120" s="74" t="s">
        <v>375</v>
      </c>
      <c r="V120" s="162" t="s">
        <v>152</v>
      </c>
      <c r="W120" s="74" t="s">
        <v>372</v>
      </c>
      <c r="X120" s="105">
        <v>106.65</v>
      </c>
      <c r="Y120" s="165"/>
      <c r="Z120" s="165"/>
      <c r="AA120" s="165"/>
    </row>
    <row r="121" spans="1:27" s="37" customFormat="1" ht="30" customHeight="1">
      <c r="A121" s="328">
        <v>53</v>
      </c>
      <c r="B121" s="59" t="s">
        <v>254</v>
      </c>
      <c r="C121" s="64" t="s">
        <v>255</v>
      </c>
      <c r="D121" s="64" t="s">
        <v>256</v>
      </c>
      <c r="E121" s="162"/>
      <c r="F121" s="244"/>
      <c r="G121" s="64" t="s">
        <v>257</v>
      </c>
      <c r="H121" s="175"/>
      <c r="I121" s="416" t="s">
        <v>83</v>
      </c>
      <c r="J121" s="346">
        <v>378000</v>
      </c>
      <c r="K121" s="105">
        <v>104.4</v>
      </c>
      <c r="L121" s="150"/>
      <c r="M121" s="64" t="s">
        <v>345</v>
      </c>
      <c r="N121" s="64"/>
      <c r="O121" s="74" t="s">
        <v>346</v>
      </c>
      <c r="P121" s="105" t="s">
        <v>98</v>
      </c>
      <c r="Q121" s="74" t="s">
        <v>347</v>
      </c>
      <c r="R121" s="74" t="s">
        <v>372</v>
      </c>
      <c r="S121" s="74" t="s">
        <v>374</v>
      </c>
      <c r="T121" s="74" t="s">
        <v>372</v>
      </c>
      <c r="U121" s="74" t="s">
        <v>372</v>
      </c>
      <c r="V121" s="162" t="s">
        <v>152</v>
      </c>
      <c r="W121" s="74" t="s">
        <v>372</v>
      </c>
      <c r="X121" s="105">
        <v>104.4</v>
      </c>
      <c r="Y121" s="165"/>
      <c r="Z121" s="165"/>
      <c r="AA121" s="165"/>
    </row>
    <row r="122" spans="1:27" s="37" customFormat="1" ht="30" customHeight="1">
      <c r="A122" s="328">
        <v>54</v>
      </c>
      <c r="B122" s="59" t="s">
        <v>254</v>
      </c>
      <c r="C122" s="64" t="s">
        <v>255</v>
      </c>
      <c r="D122" s="64" t="s">
        <v>256</v>
      </c>
      <c r="E122" s="162"/>
      <c r="F122" s="244"/>
      <c r="G122" s="64" t="s">
        <v>257</v>
      </c>
      <c r="H122" s="175"/>
      <c r="I122" s="416" t="s">
        <v>83</v>
      </c>
      <c r="J122" s="346">
        <v>408000</v>
      </c>
      <c r="K122" s="105">
        <v>112.81</v>
      </c>
      <c r="L122" s="150"/>
      <c r="M122" s="64" t="s">
        <v>348</v>
      </c>
      <c r="N122" s="64"/>
      <c r="O122" s="74" t="s">
        <v>91</v>
      </c>
      <c r="P122" s="105" t="s">
        <v>349</v>
      </c>
      <c r="Q122" s="74" t="s">
        <v>293</v>
      </c>
      <c r="R122" s="74" t="s">
        <v>372</v>
      </c>
      <c r="S122" s="74" t="s">
        <v>372</v>
      </c>
      <c r="T122" s="74" t="s">
        <v>372</v>
      </c>
      <c r="U122" s="74" t="s">
        <v>372</v>
      </c>
      <c r="V122" s="162" t="s">
        <v>152</v>
      </c>
      <c r="W122" s="74" t="s">
        <v>372</v>
      </c>
      <c r="X122" s="105">
        <v>112.81</v>
      </c>
      <c r="Y122" s="165"/>
      <c r="Z122" s="165"/>
      <c r="AA122" s="165"/>
    </row>
    <row r="123" spans="1:27" s="37" customFormat="1" ht="30" customHeight="1">
      <c r="A123" s="328">
        <v>55</v>
      </c>
      <c r="B123" s="59" t="s">
        <v>254</v>
      </c>
      <c r="C123" s="64" t="s">
        <v>255</v>
      </c>
      <c r="D123" s="64" t="s">
        <v>256</v>
      </c>
      <c r="E123" s="162"/>
      <c r="F123" s="244"/>
      <c r="G123" s="64" t="s">
        <v>257</v>
      </c>
      <c r="H123" s="175"/>
      <c r="I123" s="416" t="s">
        <v>83</v>
      </c>
      <c r="J123" s="346">
        <v>199000</v>
      </c>
      <c r="K123" s="105">
        <v>57.82</v>
      </c>
      <c r="L123" s="150"/>
      <c r="M123" s="64" t="s">
        <v>350</v>
      </c>
      <c r="N123" s="64"/>
      <c r="O123" s="105" t="s">
        <v>91</v>
      </c>
      <c r="P123" s="74" t="s">
        <v>351</v>
      </c>
      <c r="Q123" s="74" t="s">
        <v>264</v>
      </c>
      <c r="R123" s="74" t="s">
        <v>374</v>
      </c>
      <c r="S123" s="74" t="s">
        <v>375</v>
      </c>
      <c r="T123" s="74" t="s">
        <v>372</v>
      </c>
      <c r="U123" s="74" t="s">
        <v>375</v>
      </c>
      <c r="V123" s="162" t="s">
        <v>152</v>
      </c>
      <c r="W123" s="74" t="s">
        <v>372</v>
      </c>
      <c r="X123" s="105">
        <v>57.82</v>
      </c>
      <c r="Y123" s="165"/>
      <c r="Z123" s="165"/>
      <c r="AA123" s="165"/>
    </row>
    <row r="124" spans="1:27" s="37" customFormat="1" ht="30" customHeight="1">
      <c r="A124" s="328">
        <v>56</v>
      </c>
      <c r="B124" s="59" t="s">
        <v>254</v>
      </c>
      <c r="C124" s="64" t="s">
        <v>255</v>
      </c>
      <c r="D124" s="64" t="s">
        <v>256</v>
      </c>
      <c r="E124" s="162"/>
      <c r="F124" s="244"/>
      <c r="G124" s="64">
        <v>1978</v>
      </c>
      <c r="H124" s="175"/>
      <c r="I124" s="416" t="s">
        <v>83</v>
      </c>
      <c r="J124" s="346">
        <v>1226000</v>
      </c>
      <c r="K124" s="105">
        <v>338.9</v>
      </c>
      <c r="L124" s="150"/>
      <c r="M124" s="64" t="s">
        <v>352</v>
      </c>
      <c r="N124" s="64"/>
      <c r="O124" s="74" t="s">
        <v>353</v>
      </c>
      <c r="P124" s="74" t="s">
        <v>193</v>
      </c>
      <c r="Q124" s="74" t="s">
        <v>354</v>
      </c>
      <c r="R124" s="74" t="s">
        <v>372</v>
      </c>
      <c r="S124" s="74" t="s">
        <v>372</v>
      </c>
      <c r="T124" s="74" t="s">
        <v>372</v>
      </c>
      <c r="U124" s="74" t="s">
        <v>372</v>
      </c>
      <c r="V124" s="162" t="s">
        <v>152</v>
      </c>
      <c r="W124" s="74" t="s">
        <v>372</v>
      </c>
      <c r="X124" s="105">
        <v>338.9</v>
      </c>
      <c r="Y124" s="165"/>
      <c r="Z124" s="165"/>
      <c r="AA124" s="165"/>
    </row>
    <row r="125" spans="1:27" s="37" customFormat="1" ht="30" customHeight="1">
      <c r="A125" s="328">
        <v>57</v>
      </c>
      <c r="B125" s="59" t="s">
        <v>254</v>
      </c>
      <c r="C125" s="64" t="s">
        <v>255</v>
      </c>
      <c r="D125" s="64" t="s">
        <v>256</v>
      </c>
      <c r="E125" s="162"/>
      <c r="F125" s="244"/>
      <c r="G125" s="64" t="s">
        <v>257</v>
      </c>
      <c r="H125" s="175"/>
      <c r="I125" s="416" t="s">
        <v>83</v>
      </c>
      <c r="J125" s="346">
        <v>292000</v>
      </c>
      <c r="K125" s="105">
        <v>80.72</v>
      </c>
      <c r="L125" s="150"/>
      <c r="M125" s="162" t="s">
        <v>355</v>
      </c>
      <c r="N125" s="244"/>
      <c r="O125" s="105" t="s">
        <v>91</v>
      </c>
      <c r="P125" s="74" t="s">
        <v>259</v>
      </c>
      <c r="Q125" s="74" t="s">
        <v>356</v>
      </c>
      <c r="R125" s="74" t="s">
        <v>372</v>
      </c>
      <c r="S125" s="74" t="s">
        <v>372</v>
      </c>
      <c r="T125" s="74" t="s">
        <v>372</v>
      </c>
      <c r="U125" s="74" t="s">
        <v>372</v>
      </c>
      <c r="V125" s="162" t="s">
        <v>152</v>
      </c>
      <c r="W125" s="74" t="s">
        <v>372</v>
      </c>
      <c r="X125" s="105">
        <v>80.72</v>
      </c>
      <c r="Y125" s="165"/>
      <c r="Z125" s="165"/>
      <c r="AA125" s="165"/>
    </row>
    <row r="126" spans="1:27" s="37" customFormat="1" ht="30" customHeight="1">
      <c r="A126" s="328">
        <v>58</v>
      </c>
      <c r="B126" s="59" t="s">
        <v>254</v>
      </c>
      <c r="C126" s="64" t="s">
        <v>255</v>
      </c>
      <c r="D126" s="64" t="s">
        <v>256</v>
      </c>
      <c r="E126" s="162"/>
      <c r="F126" s="244"/>
      <c r="G126" s="64" t="s">
        <v>257</v>
      </c>
      <c r="H126" s="175"/>
      <c r="I126" s="416" t="s">
        <v>83</v>
      </c>
      <c r="J126" s="346">
        <v>117000</v>
      </c>
      <c r="K126" s="105">
        <v>33.950000000000003</v>
      </c>
      <c r="L126" s="150"/>
      <c r="M126" s="64" t="s">
        <v>357</v>
      </c>
      <c r="N126" s="64"/>
      <c r="O126" s="105" t="s">
        <v>91</v>
      </c>
      <c r="P126" s="105" t="s">
        <v>98</v>
      </c>
      <c r="Q126" s="74" t="s">
        <v>293</v>
      </c>
      <c r="R126" s="74" t="s">
        <v>372</v>
      </c>
      <c r="S126" s="74" t="s">
        <v>372</v>
      </c>
      <c r="T126" s="74" t="s">
        <v>372</v>
      </c>
      <c r="U126" s="74" t="s">
        <v>372</v>
      </c>
      <c r="V126" s="162" t="s">
        <v>152</v>
      </c>
      <c r="W126" s="74" t="s">
        <v>372</v>
      </c>
      <c r="X126" s="105">
        <v>33.950000000000003</v>
      </c>
      <c r="Y126" s="165"/>
      <c r="Z126" s="165"/>
      <c r="AA126" s="165"/>
    </row>
    <row r="127" spans="1:27" s="37" customFormat="1" ht="30" customHeight="1">
      <c r="A127" s="328">
        <v>59</v>
      </c>
      <c r="B127" s="59" t="s">
        <v>254</v>
      </c>
      <c r="C127" s="64" t="s">
        <v>255</v>
      </c>
      <c r="D127" s="64" t="s">
        <v>256</v>
      </c>
      <c r="E127" s="162"/>
      <c r="F127" s="244"/>
      <c r="G127" s="64" t="s">
        <v>257</v>
      </c>
      <c r="H127" s="175"/>
      <c r="I127" s="416" t="s">
        <v>83</v>
      </c>
      <c r="J127" s="346">
        <v>76000</v>
      </c>
      <c r="K127" s="105">
        <v>22</v>
      </c>
      <c r="L127" s="150"/>
      <c r="M127" s="64" t="s">
        <v>358</v>
      </c>
      <c r="N127" s="64"/>
      <c r="O127" s="105" t="s">
        <v>91</v>
      </c>
      <c r="P127" s="105" t="s">
        <v>98</v>
      </c>
      <c r="Q127" s="74" t="s">
        <v>293</v>
      </c>
      <c r="R127" s="74" t="s">
        <v>372</v>
      </c>
      <c r="S127" s="74" t="s">
        <v>372</v>
      </c>
      <c r="T127" s="74" t="s">
        <v>372</v>
      </c>
      <c r="U127" s="74" t="s">
        <v>372</v>
      </c>
      <c r="V127" s="162" t="s">
        <v>152</v>
      </c>
      <c r="W127" s="74" t="s">
        <v>372</v>
      </c>
      <c r="X127" s="105">
        <v>22</v>
      </c>
      <c r="Y127" s="165"/>
      <c r="Z127" s="165"/>
      <c r="AA127" s="165"/>
    </row>
    <row r="128" spans="1:27" s="37" customFormat="1" ht="30" customHeight="1">
      <c r="A128" s="328">
        <v>60</v>
      </c>
      <c r="B128" s="59" t="s">
        <v>254</v>
      </c>
      <c r="C128" s="64" t="s">
        <v>255</v>
      </c>
      <c r="D128" s="64" t="s">
        <v>256</v>
      </c>
      <c r="E128" s="162"/>
      <c r="F128" s="244"/>
      <c r="G128" s="64" t="s">
        <v>257</v>
      </c>
      <c r="H128" s="175"/>
      <c r="I128" s="416" t="s">
        <v>83</v>
      </c>
      <c r="J128" s="346">
        <v>426000</v>
      </c>
      <c r="K128" s="105">
        <v>117.78</v>
      </c>
      <c r="L128" s="150"/>
      <c r="M128" s="64" t="s">
        <v>359</v>
      </c>
      <c r="N128" s="64"/>
      <c r="O128" s="74" t="s">
        <v>113</v>
      </c>
      <c r="P128" s="74" t="s">
        <v>333</v>
      </c>
      <c r="Q128" s="74" t="s">
        <v>264</v>
      </c>
      <c r="R128" s="74" t="s">
        <v>375</v>
      </c>
      <c r="S128" s="74" t="s">
        <v>375</v>
      </c>
      <c r="T128" s="74" t="s">
        <v>372</v>
      </c>
      <c r="U128" s="74" t="s">
        <v>375</v>
      </c>
      <c r="V128" s="162" t="s">
        <v>152</v>
      </c>
      <c r="W128" s="74" t="s">
        <v>372</v>
      </c>
      <c r="X128" s="105">
        <v>117.78</v>
      </c>
      <c r="Y128" s="165"/>
      <c r="Z128" s="165"/>
      <c r="AA128" s="165"/>
    </row>
    <row r="129" spans="1:30" s="37" customFormat="1" ht="30" customHeight="1">
      <c r="A129" s="328">
        <v>61</v>
      </c>
      <c r="B129" s="59" t="s">
        <v>254</v>
      </c>
      <c r="C129" s="64" t="s">
        <v>255</v>
      </c>
      <c r="D129" s="64" t="s">
        <v>256</v>
      </c>
      <c r="E129" s="162"/>
      <c r="F129" s="244"/>
      <c r="G129" s="162" t="s">
        <v>257</v>
      </c>
      <c r="H129" s="175"/>
      <c r="I129" s="416" t="s">
        <v>83</v>
      </c>
      <c r="J129" s="346">
        <v>905000</v>
      </c>
      <c r="K129" s="105">
        <v>250.12</v>
      </c>
      <c r="L129" s="150"/>
      <c r="M129" s="162" t="s">
        <v>360</v>
      </c>
      <c r="N129" s="244"/>
      <c r="O129" s="105" t="s">
        <v>91</v>
      </c>
      <c r="P129" s="105" t="s">
        <v>98</v>
      </c>
      <c r="Q129" s="74" t="s">
        <v>264</v>
      </c>
      <c r="R129" s="74" t="s">
        <v>375</v>
      </c>
      <c r="S129" s="74" t="s">
        <v>381</v>
      </c>
      <c r="T129" s="74" t="s">
        <v>372</v>
      </c>
      <c r="U129" s="74" t="s">
        <v>372</v>
      </c>
      <c r="V129" s="162" t="s">
        <v>152</v>
      </c>
      <c r="W129" s="74" t="s">
        <v>372</v>
      </c>
      <c r="X129" s="105">
        <v>250.12</v>
      </c>
      <c r="Y129" s="165"/>
      <c r="Z129" s="165"/>
      <c r="AA129" s="165"/>
    </row>
    <row r="130" spans="1:30" s="37" customFormat="1" ht="30" customHeight="1">
      <c r="A130" s="328">
        <v>62</v>
      </c>
      <c r="B130" s="59" t="s">
        <v>254</v>
      </c>
      <c r="C130" s="64" t="s">
        <v>255</v>
      </c>
      <c r="D130" s="64" t="s">
        <v>256</v>
      </c>
      <c r="E130" s="162"/>
      <c r="F130" s="244"/>
      <c r="G130" s="64" t="s">
        <v>257</v>
      </c>
      <c r="H130" s="175"/>
      <c r="I130" s="416" t="s">
        <v>83</v>
      </c>
      <c r="J130" s="346">
        <v>168000</v>
      </c>
      <c r="K130" s="105">
        <v>48.7</v>
      </c>
      <c r="L130" s="150"/>
      <c r="M130" s="64" t="s">
        <v>361</v>
      </c>
      <c r="N130" s="64"/>
      <c r="O130" s="105" t="s">
        <v>362</v>
      </c>
      <c r="P130" s="74" t="s">
        <v>363</v>
      </c>
      <c r="Q130" s="74" t="s">
        <v>364</v>
      </c>
      <c r="R130" s="74" t="s">
        <v>372</v>
      </c>
      <c r="S130" s="74" t="s">
        <v>372</v>
      </c>
      <c r="T130" s="74" t="s">
        <v>372</v>
      </c>
      <c r="U130" s="74" t="s">
        <v>372</v>
      </c>
      <c r="V130" s="162" t="s">
        <v>152</v>
      </c>
      <c r="W130" s="74" t="s">
        <v>372</v>
      </c>
      <c r="X130" s="105">
        <v>48.7</v>
      </c>
      <c r="Y130" s="165"/>
      <c r="Z130" s="165"/>
      <c r="AA130" s="165"/>
    </row>
    <row r="131" spans="1:30" s="37" customFormat="1" ht="30" customHeight="1">
      <c r="A131" s="328">
        <v>63</v>
      </c>
      <c r="B131" s="59" t="s">
        <v>254</v>
      </c>
      <c r="C131" s="64" t="s">
        <v>255</v>
      </c>
      <c r="D131" s="64" t="s">
        <v>256</v>
      </c>
      <c r="E131" s="162"/>
      <c r="F131" s="244"/>
      <c r="G131" s="64" t="s">
        <v>257</v>
      </c>
      <c r="H131" s="175"/>
      <c r="I131" s="416" t="s">
        <v>83</v>
      </c>
      <c r="J131" s="346">
        <v>1640000</v>
      </c>
      <c r="K131" s="105">
        <v>453.17</v>
      </c>
      <c r="L131" s="150"/>
      <c r="M131" s="64" t="s">
        <v>365</v>
      </c>
      <c r="N131" s="64"/>
      <c r="O131" s="74" t="s">
        <v>113</v>
      </c>
      <c r="P131" s="74" t="s">
        <v>366</v>
      </c>
      <c r="Q131" s="74" t="s">
        <v>262</v>
      </c>
      <c r="R131" s="74" t="s">
        <v>372</v>
      </c>
      <c r="S131" s="74" t="s">
        <v>372</v>
      </c>
      <c r="T131" s="74" t="s">
        <v>372</v>
      </c>
      <c r="U131" s="74" t="s">
        <v>372</v>
      </c>
      <c r="V131" s="162" t="s">
        <v>152</v>
      </c>
      <c r="W131" s="74" t="s">
        <v>372</v>
      </c>
      <c r="X131" s="105">
        <v>453.17</v>
      </c>
      <c r="Y131" s="165"/>
      <c r="Z131" s="165"/>
      <c r="AA131" s="165"/>
    </row>
    <row r="132" spans="1:30" s="37" customFormat="1" ht="30" customHeight="1">
      <c r="A132" s="328">
        <v>64</v>
      </c>
      <c r="B132" s="59" t="s">
        <v>254</v>
      </c>
      <c r="C132" s="64" t="s">
        <v>255</v>
      </c>
      <c r="D132" s="64" t="s">
        <v>256</v>
      </c>
      <c r="E132" s="162"/>
      <c r="F132" s="244"/>
      <c r="G132" s="64" t="s">
        <v>257</v>
      </c>
      <c r="H132" s="175"/>
      <c r="I132" s="416" t="s">
        <v>83</v>
      </c>
      <c r="J132" s="346">
        <v>299000</v>
      </c>
      <c r="K132" s="105">
        <v>82.67</v>
      </c>
      <c r="L132" s="150"/>
      <c r="M132" s="64" t="s">
        <v>367</v>
      </c>
      <c r="N132" s="64"/>
      <c r="O132" s="74" t="s">
        <v>113</v>
      </c>
      <c r="P132" s="74" t="s">
        <v>259</v>
      </c>
      <c r="Q132" s="74" t="s">
        <v>264</v>
      </c>
      <c r="R132" s="74" t="s">
        <v>372</v>
      </c>
      <c r="S132" s="74" t="s">
        <v>372</v>
      </c>
      <c r="T132" s="74" t="s">
        <v>372</v>
      </c>
      <c r="U132" s="74" t="s">
        <v>372</v>
      </c>
      <c r="V132" s="162" t="s">
        <v>152</v>
      </c>
      <c r="W132" s="74" t="s">
        <v>372</v>
      </c>
      <c r="X132" s="105">
        <v>82.67</v>
      </c>
      <c r="Y132" s="165"/>
      <c r="Z132" s="165"/>
      <c r="AA132" s="165"/>
    </row>
    <row r="133" spans="1:30" s="37" customFormat="1" ht="30" customHeight="1">
      <c r="A133" s="328">
        <v>65</v>
      </c>
      <c r="B133" s="59" t="s">
        <v>254</v>
      </c>
      <c r="C133" s="64" t="s">
        <v>255</v>
      </c>
      <c r="D133" s="64" t="s">
        <v>256</v>
      </c>
      <c r="E133" s="162"/>
      <c r="F133" s="244"/>
      <c r="G133" s="64" t="s">
        <v>257</v>
      </c>
      <c r="H133" s="175"/>
      <c r="I133" s="416" t="s">
        <v>83</v>
      </c>
      <c r="J133" s="346">
        <v>425000</v>
      </c>
      <c r="K133" s="105">
        <v>117.44</v>
      </c>
      <c r="L133" s="150"/>
      <c r="M133" s="64" t="s">
        <v>368</v>
      </c>
      <c r="N133" s="64"/>
      <c r="O133" s="74" t="s">
        <v>113</v>
      </c>
      <c r="P133" s="74" t="s">
        <v>325</v>
      </c>
      <c r="Q133" s="74" t="s">
        <v>264</v>
      </c>
      <c r="R133" s="74" t="s">
        <v>372</v>
      </c>
      <c r="S133" s="74" t="s">
        <v>372</v>
      </c>
      <c r="T133" s="74" t="s">
        <v>372</v>
      </c>
      <c r="U133" s="74" t="s">
        <v>372</v>
      </c>
      <c r="V133" s="162" t="s">
        <v>152</v>
      </c>
      <c r="W133" s="74" t="s">
        <v>372</v>
      </c>
      <c r="X133" s="105">
        <v>117.44</v>
      </c>
      <c r="Y133" s="165"/>
      <c r="Z133" s="165"/>
      <c r="AA133" s="165"/>
    </row>
    <row r="134" spans="1:30" s="37" customFormat="1" ht="30" customHeight="1">
      <c r="A134" s="328">
        <v>66</v>
      </c>
      <c r="B134" s="59" t="s">
        <v>254</v>
      </c>
      <c r="C134" s="64" t="s">
        <v>255</v>
      </c>
      <c r="D134" s="64" t="s">
        <v>256</v>
      </c>
      <c r="E134" s="162"/>
      <c r="F134" s="244"/>
      <c r="G134" s="64" t="s">
        <v>257</v>
      </c>
      <c r="H134" s="175"/>
      <c r="I134" s="416" t="s">
        <v>83</v>
      </c>
      <c r="J134" s="346">
        <v>249000</v>
      </c>
      <c r="K134" s="105">
        <v>68.83</v>
      </c>
      <c r="L134" s="150"/>
      <c r="M134" s="162" t="s">
        <v>369</v>
      </c>
      <c r="N134" s="244"/>
      <c r="O134" s="105" t="s">
        <v>91</v>
      </c>
      <c r="P134" s="74" t="s">
        <v>259</v>
      </c>
      <c r="Q134" s="74" t="s">
        <v>302</v>
      </c>
      <c r="R134" s="74" t="s">
        <v>372</v>
      </c>
      <c r="S134" s="74" t="s">
        <v>372</v>
      </c>
      <c r="T134" s="74" t="s">
        <v>372</v>
      </c>
      <c r="U134" s="74" t="s">
        <v>372</v>
      </c>
      <c r="V134" s="162" t="s">
        <v>152</v>
      </c>
      <c r="W134" s="74" t="s">
        <v>372</v>
      </c>
      <c r="X134" s="105">
        <v>68.83</v>
      </c>
      <c r="Y134" s="165"/>
      <c r="Z134" s="165"/>
      <c r="AA134" s="165"/>
    </row>
    <row r="135" spans="1:30" s="37" customFormat="1" ht="30" customHeight="1">
      <c r="A135" s="328">
        <v>67</v>
      </c>
      <c r="B135" s="59" t="s">
        <v>254</v>
      </c>
      <c r="C135" s="64" t="s">
        <v>255</v>
      </c>
      <c r="D135" s="64" t="s">
        <v>256</v>
      </c>
      <c r="E135" s="162"/>
      <c r="F135" s="244"/>
      <c r="G135" s="64" t="s">
        <v>257</v>
      </c>
      <c r="H135" s="175"/>
      <c r="I135" s="416" t="s">
        <v>83</v>
      </c>
      <c r="J135" s="346">
        <v>336000</v>
      </c>
      <c r="K135" s="105">
        <v>92.81</v>
      </c>
      <c r="L135" s="150"/>
      <c r="M135" s="162" t="s">
        <v>370</v>
      </c>
      <c r="N135" s="244"/>
      <c r="O135" s="105" t="s">
        <v>91</v>
      </c>
      <c r="P135" s="74" t="s">
        <v>259</v>
      </c>
      <c r="Q135" s="74" t="s">
        <v>264</v>
      </c>
      <c r="R135" s="74" t="s">
        <v>372</v>
      </c>
      <c r="S135" s="74" t="s">
        <v>372</v>
      </c>
      <c r="T135" s="74" t="s">
        <v>372</v>
      </c>
      <c r="U135" s="74" t="s">
        <v>372</v>
      </c>
      <c r="V135" s="162" t="s">
        <v>152</v>
      </c>
      <c r="W135" s="74" t="s">
        <v>372</v>
      </c>
      <c r="X135" s="105">
        <v>92.81</v>
      </c>
      <c r="Y135" s="165"/>
      <c r="Z135" s="165"/>
      <c r="AA135" s="165"/>
    </row>
    <row r="136" spans="1:30" s="37" customFormat="1" ht="30" customHeight="1">
      <c r="A136" s="328">
        <v>68</v>
      </c>
      <c r="B136" s="59" t="s">
        <v>254</v>
      </c>
      <c r="C136" s="64" t="s">
        <v>255</v>
      </c>
      <c r="D136" s="64" t="s">
        <v>256</v>
      </c>
      <c r="E136" s="162"/>
      <c r="F136" s="244"/>
      <c r="G136" s="64" t="s">
        <v>257</v>
      </c>
      <c r="H136" s="175"/>
      <c r="I136" s="416" t="s">
        <v>83</v>
      </c>
      <c r="J136" s="346">
        <v>430000</v>
      </c>
      <c r="K136" s="105">
        <v>118.72</v>
      </c>
      <c r="L136" s="150"/>
      <c r="M136" s="64" t="s">
        <v>650</v>
      </c>
      <c r="N136" s="64"/>
      <c r="O136" s="74" t="s">
        <v>113</v>
      </c>
      <c r="P136" s="74" t="s">
        <v>259</v>
      </c>
      <c r="Q136" s="74" t="s">
        <v>264</v>
      </c>
      <c r="R136" s="74" t="s">
        <v>372</v>
      </c>
      <c r="S136" s="74" t="s">
        <v>372</v>
      </c>
      <c r="T136" s="74" t="s">
        <v>372</v>
      </c>
      <c r="U136" s="74" t="s">
        <v>372</v>
      </c>
      <c r="V136" s="162" t="s">
        <v>152</v>
      </c>
      <c r="W136" s="74" t="s">
        <v>372</v>
      </c>
      <c r="X136" s="105">
        <v>118.72</v>
      </c>
      <c r="Y136" s="79"/>
      <c r="Z136" s="79"/>
      <c r="AA136" s="79"/>
      <c r="AC136" s="168"/>
      <c r="AD136" s="168"/>
    </row>
    <row r="137" spans="1:30" s="37" customFormat="1" ht="30" customHeight="1">
      <c r="A137" s="328">
        <v>69</v>
      </c>
      <c r="B137" s="59" t="s">
        <v>651</v>
      </c>
      <c r="C137" s="64"/>
      <c r="D137" s="64" t="s">
        <v>256</v>
      </c>
      <c r="E137" s="162"/>
      <c r="F137" s="244"/>
      <c r="G137" s="64" t="s">
        <v>257</v>
      </c>
      <c r="H137" s="175"/>
      <c r="I137" s="416" t="s">
        <v>83</v>
      </c>
      <c r="J137" s="346">
        <v>353000</v>
      </c>
      <c r="K137" s="105">
        <v>102.61</v>
      </c>
      <c r="L137" s="150"/>
      <c r="M137" s="64" t="s">
        <v>652</v>
      </c>
      <c r="N137" s="64"/>
      <c r="O137" s="105"/>
      <c r="P137" s="74"/>
      <c r="Q137" s="74"/>
      <c r="R137" s="74"/>
      <c r="S137" s="74"/>
      <c r="T137" s="74"/>
      <c r="U137" s="74"/>
      <c r="V137" s="162"/>
      <c r="W137" s="74"/>
      <c r="X137" s="105">
        <v>102.61</v>
      </c>
      <c r="Y137" s="74"/>
      <c r="Z137" s="162"/>
      <c r="AA137" s="74"/>
      <c r="AC137" s="168"/>
      <c r="AD137" s="168"/>
    </row>
    <row r="138" spans="1:30" s="37" customFormat="1" ht="37.950000000000003" customHeight="1">
      <c r="A138" s="328">
        <v>70</v>
      </c>
      <c r="B138" s="59" t="s">
        <v>651</v>
      </c>
      <c r="C138" s="59"/>
      <c r="D138" s="64" t="s">
        <v>256</v>
      </c>
      <c r="E138" s="59"/>
      <c r="F138" s="59"/>
      <c r="G138" s="64" t="s">
        <v>257</v>
      </c>
      <c r="H138" s="91"/>
      <c r="I138" s="416" t="s">
        <v>83</v>
      </c>
      <c r="J138" s="346">
        <v>112000</v>
      </c>
      <c r="K138" s="105">
        <v>32.5</v>
      </c>
      <c r="L138" s="150"/>
      <c r="M138" s="64" t="s">
        <v>653</v>
      </c>
      <c r="N138" s="64"/>
      <c r="O138" s="74" t="s">
        <v>113</v>
      </c>
      <c r="P138" s="74" t="s">
        <v>259</v>
      </c>
      <c r="Q138" s="74" t="s">
        <v>264</v>
      </c>
      <c r="R138" s="74" t="s">
        <v>372</v>
      </c>
      <c r="S138" s="74" t="s">
        <v>372</v>
      </c>
      <c r="T138" s="74" t="s">
        <v>372</v>
      </c>
      <c r="U138" s="74" t="s">
        <v>372</v>
      </c>
      <c r="V138" s="162" t="s">
        <v>152</v>
      </c>
      <c r="W138" s="74" t="s">
        <v>372</v>
      </c>
      <c r="X138" s="105">
        <v>32.5</v>
      </c>
      <c r="Y138" s="59"/>
      <c r="Z138" s="59"/>
      <c r="AA138" s="59"/>
      <c r="AC138" s="166"/>
      <c r="AD138" s="166"/>
    </row>
    <row r="139" spans="1:30" s="37" customFormat="1" ht="36" customHeight="1">
      <c r="A139" s="328">
        <v>71</v>
      </c>
      <c r="B139" s="59" t="s">
        <v>651</v>
      </c>
      <c r="C139" s="59"/>
      <c r="D139" s="64" t="s">
        <v>256</v>
      </c>
      <c r="E139" s="59"/>
      <c r="F139" s="59"/>
      <c r="G139" s="64" t="s">
        <v>257</v>
      </c>
      <c r="H139" s="91"/>
      <c r="I139" s="416" t="s">
        <v>83</v>
      </c>
      <c r="J139" s="346">
        <v>296000</v>
      </c>
      <c r="K139" s="105">
        <v>86</v>
      </c>
      <c r="L139" s="150"/>
      <c r="M139" s="162" t="s">
        <v>654</v>
      </c>
      <c r="N139" s="244"/>
      <c r="O139" s="59"/>
      <c r="P139" s="59"/>
      <c r="Q139" s="59"/>
      <c r="R139" s="59"/>
      <c r="S139" s="59"/>
      <c r="T139" s="59"/>
      <c r="U139" s="59"/>
      <c r="V139" s="59"/>
      <c r="W139" s="59"/>
      <c r="X139" s="105">
        <v>86</v>
      </c>
      <c r="Y139" s="59"/>
      <c r="Z139" s="59"/>
      <c r="AA139" s="59"/>
      <c r="AC139" s="166"/>
      <c r="AD139" s="166"/>
    </row>
    <row r="140" spans="1:30" s="37" customFormat="1" ht="40.200000000000003" customHeight="1">
      <c r="A140" s="328">
        <v>72</v>
      </c>
      <c r="B140" s="59" t="s">
        <v>651</v>
      </c>
      <c r="C140" s="59"/>
      <c r="D140" s="64" t="s">
        <v>256</v>
      </c>
      <c r="E140" s="59"/>
      <c r="F140" s="59"/>
      <c r="G140" s="64" t="s">
        <v>257</v>
      </c>
      <c r="H140" s="91"/>
      <c r="I140" s="416" t="s">
        <v>83</v>
      </c>
      <c r="J140" s="346">
        <v>263000</v>
      </c>
      <c r="K140" s="105">
        <v>76.569999999999993</v>
      </c>
      <c r="L140" s="150"/>
      <c r="M140" s="162" t="s">
        <v>655</v>
      </c>
      <c r="N140" s="244"/>
      <c r="O140" s="59"/>
      <c r="P140" s="59"/>
      <c r="Q140" s="59"/>
      <c r="R140" s="59"/>
      <c r="S140" s="59"/>
      <c r="T140" s="59"/>
      <c r="U140" s="59"/>
      <c r="V140" s="59"/>
      <c r="W140" s="59"/>
      <c r="X140" s="105">
        <v>76.569999999999993</v>
      </c>
      <c r="Y140" s="59"/>
      <c r="Z140" s="59"/>
      <c r="AA140" s="59"/>
      <c r="AC140" s="166"/>
      <c r="AD140" s="166"/>
    </row>
    <row r="141" spans="1:30" s="37" customFormat="1" ht="30" customHeight="1">
      <c r="A141" s="328">
        <v>73</v>
      </c>
      <c r="B141" s="59" t="s">
        <v>254</v>
      </c>
      <c r="C141" s="64" t="s">
        <v>255</v>
      </c>
      <c r="D141" s="64" t="s">
        <v>256</v>
      </c>
      <c r="E141" s="59"/>
      <c r="F141" s="59"/>
      <c r="G141" s="162">
        <v>1985</v>
      </c>
      <c r="H141" s="91"/>
      <c r="I141" s="416" t="s">
        <v>83</v>
      </c>
      <c r="J141" s="346">
        <v>1162000</v>
      </c>
      <c r="K141" s="105">
        <v>321.23</v>
      </c>
      <c r="L141" s="150"/>
      <c r="M141" s="162" t="s">
        <v>656</v>
      </c>
      <c r="N141" s="244"/>
      <c r="O141" s="74" t="s">
        <v>113</v>
      </c>
      <c r="P141" s="74" t="s">
        <v>259</v>
      </c>
      <c r="Q141" s="74" t="s">
        <v>535</v>
      </c>
      <c r="R141" s="247" t="s">
        <v>371</v>
      </c>
      <c r="S141" s="247" t="s">
        <v>371</v>
      </c>
      <c r="T141" s="162" t="s">
        <v>371</v>
      </c>
      <c r="U141" s="162" t="s">
        <v>371</v>
      </c>
      <c r="V141" s="162" t="s">
        <v>152</v>
      </c>
      <c r="W141" s="162" t="s">
        <v>371</v>
      </c>
      <c r="X141" s="105">
        <v>321.23</v>
      </c>
      <c r="Y141" s="59"/>
      <c r="Z141" s="59"/>
      <c r="AA141" s="59"/>
      <c r="AC141" s="166"/>
      <c r="AD141" s="166"/>
    </row>
    <row r="142" spans="1:30" s="37" customFormat="1" ht="42.6" customHeight="1">
      <c r="A142" s="328">
        <v>74</v>
      </c>
      <c r="B142" s="59" t="s">
        <v>657</v>
      </c>
      <c r="C142" s="162" t="s">
        <v>658</v>
      </c>
      <c r="D142" s="64" t="s">
        <v>256</v>
      </c>
      <c r="E142" s="59"/>
      <c r="F142" s="59"/>
      <c r="G142" s="162">
        <v>1905</v>
      </c>
      <c r="H142" s="91"/>
      <c r="I142" s="416" t="s">
        <v>83</v>
      </c>
      <c r="J142" s="346">
        <v>173000</v>
      </c>
      <c r="K142" s="105">
        <v>50.27</v>
      </c>
      <c r="L142" s="150"/>
      <c r="M142" s="162" t="s">
        <v>659</v>
      </c>
      <c r="N142" s="244"/>
      <c r="O142" s="59"/>
      <c r="P142" s="59"/>
      <c r="Q142" s="59"/>
      <c r="R142" s="59"/>
      <c r="S142" s="59"/>
      <c r="T142" s="59"/>
      <c r="U142" s="59"/>
      <c r="V142" s="59"/>
      <c r="W142" s="59"/>
      <c r="X142" s="105">
        <v>50.27</v>
      </c>
      <c r="Y142" s="59"/>
      <c r="Z142" s="59"/>
      <c r="AA142" s="59"/>
      <c r="AC142" s="166"/>
      <c r="AD142" s="166"/>
    </row>
    <row r="143" spans="1:30" s="37" customFormat="1" ht="38.4" customHeight="1">
      <c r="A143" s="328">
        <v>75</v>
      </c>
      <c r="B143" s="59" t="s">
        <v>657</v>
      </c>
      <c r="C143" s="162" t="s">
        <v>658</v>
      </c>
      <c r="D143" s="64" t="s">
        <v>256</v>
      </c>
      <c r="E143" s="59"/>
      <c r="F143" s="59"/>
      <c r="G143" s="64" t="s">
        <v>257</v>
      </c>
      <c r="H143" s="91"/>
      <c r="I143" s="416" t="s">
        <v>83</v>
      </c>
      <c r="J143" s="346">
        <v>188000</v>
      </c>
      <c r="K143" s="105">
        <v>54.5</v>
      </c>
      <c r="L143" s="150"/>
      <c r="M143" s="162" t="s">
        <v>660</v>
      </c>
      <c r="N143" s="244"/>
      <c r="O143" s="59"/>
      <c r="P143" s="59"/>
      <c r="Q143" s="59"/>
      <c r="R143" s="59"/>
      <c r="S143" s="59"/>
      <c r="T143" s="59"/>
      <c r="U143" s="59"/>
      <c r="V143" s="59"/>
      <c r="W143" s="59"/>
      <c r="X143" s="105">
        <v>54.5</v>
      </c>
      <c r="Y143" s="59"/>
      <c r="Z143" s="59"/>
      <c r="AA143" s="59"/>
      <c r="AC143" s="166"/>
      <c r="AD143" s="166"/>
    </row>
    <row r="144" spans="1:30" s="37" customFormat="1" ht="30" customHeight="1">
      <c r="A144" s="328">
        <v>76</v>
      </c>
      <c r="B144" s="59" t="s">
        <v>657</v>
      </c>
      <c r="C144" s="162" t="s">
        <v>658</v>
      </c>
      <c r="D144" s="64" t="s">
        <v>256</v>
      </c>
      <c r="E144" s="59"/>
      <c r="F144" s="59"/>
      <c r="G144" s="64" t="s">
        <v>257</v>
      </c>
      <c r="H144" s="91"/>
      <c r="I144" s="416" t="s">
        <v>83</v>
      </c>
      <c r="J144" s="346">
        <v>139000</v>
      </c>
      <c r="K144" s="105">
        <v>40.53</v>
      </c>
      <c r="L144" s="150"/>
      <c r="M144" s="162" t="s">
        <v>661</v>
      </c>
      <c r="N144" s="244"/>
      <c r="O144" s="59"/>
      <c r="P144" s="59"/>
      <c r="Q144" s="59"/>
      <c r="R144" s="59"/>
      <c r="S144" s="59"/>
      <c r="T144" s="59"/>
      <c r="U144" s="59"/>
      <c r="V144" s="59"/>
      <c r="W144" s="59"/>
      <c r="X144" s="105">
        <v>40.53</v>
      </c>
      <c r="Y144" s="59"/>
      <c r="Z144" s="59"/>
      <c r="AA144" s="59"/>
      <c r="AC144" s="166"/>
      <c r="AD144" s="166"/>
    </row>
    <row r="145" spans="1:257" s="37" customFormat="1" ht="30" customHeight="1">
      <c r="A145" s="328">
        <v>77</v>
      </c>
      <c r="B145" s="59" t="s">
        <v>726</v>
      </c>
      <c r="C145" s="59"/>
      <c r="D145" s="162" t="s">
        <v>256</v>
      </c>
      <c r="E145" s="59"/>
      <c r="F145" s="59"/>
      <c r="G145" s="59"/>
      <c r="H145" s="346">
        <v>432000</v>
      </c>
      <c r="I145" s="416" t="s">
        <v>151</v>
      </c>
      <c r="J145" s="346"/>
      <c r="K145" s="105">
        <v>122.04</v>
      </c>
      <c r="L145" s="150"/>
      <c r="M145" s="162" t="s">
        <v>727</v>
      </c>
      <c r="N145" s="244"/>
      <c r="O145" s="59"/>
      <c r="P145" s="59"/>
      <c r="Q145" s="59"/>
      <c r="R145" s="151" t="s">
        <v>372</v>
      </c>
      <c r="S145" s="74" t="s">
        <v>372</v>
      </c>
      <c r="T145" s="74" t="s">
        <v>372</v>
      </c>
      <c r="U145" s="74" t="s">
        <v>372</v>
      </c>
      <c r="V145" s="162" t="s">
        <v>152</v>
      </c>
      <c r="W145" s="74" t="s">
        <v>372</v>
      </c>
      <c r="X145" s="105">
        <v>122.04</v>
      </c>
      <c r="Y145" s="74"/>
      <c r="Z145" s="105"/>
      <c r="AA145" s="49"/>
      <c r="AC145" s="166"/>
      <c r="AD145" s="166"/>
    </row>
    <row r="146" spans="1:257" s="37" customFormat="1" ht="42" customHeight="1">
      <c r="A146" s="328">
        <v>78</v>
      </c>
      <c r="B146" s="59" t="s">
        <v>728</v>
      </c>
      <c r="C146" s="59"/>
      <c r="D146" s="162" t="s">
        <v>256</v>
      </c>
      <c r="E146" s="59"/>
      <c r="F146" s="59"/>
      <c r="G146" s="59"/>
      <c r="H146" s="346"/>
      <c r="I146" s="416" t="s">
        <v>83</v>
      </c>
      <c r="J146" s="346">
        <v>176000</v>
      </c>
      <c r="K146" s="64">
        <v>49.77</v>
      </c>
      <c r="L146" s="150"/>
      <c r="M146" s="162" t="s">
        <v>729</v>
      </c>
      <c r="N146" s="244"/>
      <c r="O146" s="59"/>
      <c r="P146" s="59"/>
      <c r="Q146" s="59"/>
      <c r="R146" s="151" t="s">
        <v>372</v>
      </c>
      <c r="S146" s="74" t="s">
        <v>372</v>
      </c>
      <c r="T146" s="74" t="s">
        <v>372</v>
      </c>
      <c r="U146" s="74" t="s">
        <v>372</v>
      </c>
      <c r="V146" s="162" t="s">
        <v>152</v>
      </c>
      <c r="W146" s="74" t="s">
        <v>372</v>
      </c>
      <c r="X146" s="64">
        <v>49.77</v>
      </c>
      <c r="Y146" s="74"/>
      <c r="Z146" s="64"/>
      <c r="AA146" s="49"/>
    </row>
    <row r="147" spans="1:257" s="31" customFormat="1" ht="24" customHeight="1">
      <c r="A147" s="421" t="s">
        <v>0</v>
      </c>
      <c r="B147" s="422"/>
      <c r="C147" s="422"/>
      <c r="D147" s="422"/>
      <c r="E147" s="422"/>
      <c r="F147" s="422"/>
      <c r="G147" s="423"/>
      <c r="H147" s="417" t="s">
        <v>0</v>
      </c>
      <c r="I147" s="438">
        <f>SUM(H4:J146)</f>
        <v>71190449.640000001</v>
      </c>
      <c r="J147" s="439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</row>
    <row r="148" spans="1:257" s="31" customFormat="1" ht="20.25" customHeight="1">
      <c r="A148" s="420" t="s">
        <v>50</v>
      </c>
      <c r="B148" s="420"/>
      <c r="C148" s="420"/>
      <c r="D148" s="420"/>
      <c r="E148" s="420"/>
      <c r="F148" s="420"/>
      <c r="G148" s="420"/>
      <c r="H148" s="420"/>
      <c r="I148" s="341"/>
      <c r="J148" s="341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</row>
    <row r="149" spans="1:257" s="31" customFormat="1" ht="30" customHeight="1">
      <c r="A149" s="90">
        <v>1</v>
      </c>
      <c r="B149" s="90" t="s">
        <v>386</v>
      </c>
      <c r="C149" s="90" t="s">
        <v>387</v>
      </c>
      <c r="D149" s="90" t="s">
        <v>80</v>
      </c>
      <c r="E149" s="90" t="s">
        <v>81</v>
      </c>
      <c r="F149" s="90"/>
      <c r="G149" s="90">
        <v>1997</v>
      </c>
      <c r="H149" s="379">
        <v>374998.72</v>
      </c>
      <c r="I149" s="178" t="s">
        <v>151</v>
      </c>
      <c r="J149" s="175"/>
      <c r="K149" s="80">
        <v>131.5</v>
      </c>
      <c r="L149" s="146" t="s">
        <v>388</v>
      </c>
      <c r="M149" s="146" t="s">
        <v>389</v>
      </c>
      <c r="N149" s="243"/>
      <c r="O149" s="146" t="s">
        <v>390</v>
      </c>
      <c r="P149" s="146" t="s">
        <v>391</v>
      </c>
      <c r="Q149" s="146" t="s">
        <v>391</v>
      </c>
      <c r="R149" s="146" t="s">
        <v>371</v>
      </c>
      <c r="S149" s="146" t="s">
        <v>371</v>
      </c>
      <c r="T149" s="146" t="s">
        <v>371</v>
      </c>
      <c r="U149" s="146" t="s">
        <v>371</v>
      </c>
      <c r="V149" s="146" t="s">
        <v>153</v>
      </c>
      <c r="W149" s="146" t="s">
        <v>371</v>
      </c>
      <c r="X149" s="80">
        <v>131.5</v>
      </c>
      <c r="Y149" s="80">
        <v>1</v>
      </c>
      <c r="Z149" s="80" t="s">
        <v>80</v>
      </c>
      <c r="AA149" s="23" t="s">
        <v>81</v>
      </c>
    </row>
    <row r="150" spans="1:257" s="37" customFormat="1" ht="30" customHeight="1">
      <c r="A150" s="59">
        <v>2</v>
      </c>
      <c r="B150" s="59" t="s">
        <v>392</v>
      </c>
      <c r="C150" s="59" t="s">
        <v>393</v>
      </c>
      <c r="D150" s="59" t="s">
        <v>80</v>
      </c>
      <c r="E150" s="59" t="s">
        <v>81</v>
      </c>
      <c r="F150" s="59"/>
      <c r="G150" s="59">
        <v>1997</v>
      </c>
      <c r="H150" s="91"/>
      <c r="I150" s="175" t="s">
        <v>83</v>
      </c>
      <c r="J150" s="346">
        <v>283000</v>
      </c>
      <c r="K150" s="117">
        <v>68.400000000000006</v>
      </c>
      <c r="L150" s="162" t="s">
        <v>388</v>
      </c>
      <c r="M150" s="162" t="s">
        <v>389</v>
      </c>
      <c r="N150" s="244"/>
      <c r="O150" s="162" t="s">
        <v>390</v>
      </c>
      <c r="P150" s="162" t="s">
        <v>391</v>
      </c>
      <c r="Q150" s="162" t="s">
        <v>391</v>
      </c>
      <c r="R150" s="124" t="s">
        <v>371</v>
      </c>
      <c r="S150" s="162" t="s">
        <v>371</v>
      </c>
      <c r="T150" s="162" t="s">
        <v>371</v>
      </c>
      <c r="U150" s="162" t="s">
        <v>371</v>
      </c>
      <c r="V150" s="162" t="s">
        <v>153</v>
      </c>
      <c r="W150" s="162" t="s">
        <v>371</v>
      </c>
      <c r="X150" s="117">
        <v>68.400000000000006</v>
      </c>
      <c r="Y150" s="80">
        <v>1</v>
      </c>
      <c r="Z150" s="64" t="s">
        <v>81</v>
      </c>
      <c r="AA150" s="64" t="s">
        <v>81</v>
      </c>
    </row>
    <row r="151" spans="1:257" s="37" customFormat="1" ht="30" customHeight="1">
      <c r="A151" s="59">
        <v>3</v>
      </c>
      <c r="B151" s="59" t="s">
        <v>394</v>
      </c>
      <c r="C151" s="59" t="s">
        <v>393</v>
      </c>
      <c r="D151" s="59" t="s">
        <v>80</v>
      </c>
      <c r="E151" s="59" t="s">
        <v>81</v>
      </c>
      <c r="F151" s="59"/>
      <c r="G151" s="59">
        <v>1997</v>
      </c>
      <c r="H151" s="91"/>
      <c r="I151" s="175" t="s">
        <v>83</v>
      </c>
      <c r="J151" s="346">
        <v>580000</v>
      </c>
      <c r="K151" s="117">
        <v>62.3</v>
      </c>
      <c r="L151" s="162" t="s">
        <v>388</v>
      </c>
      <c r="M151" s="162" t="s">
        <v>389</v>
      </c>
      <c r="N151" s="244"/>
      <c r="O151" s="162" t="s">
        <v>390</v>
      </c>
      <c r="P151" s="162" t="s">
        <v>391</v>
      </c>
      <c r="Q151" s="162" t="s">
        <v>391</v>
      </c>
      <c r="R151" s="124" t="s">
        <v>371</v>
      </c>
      <c r="S151" s="162" t="s">
        <v>371</v>
      </c>
      <c r="T151" s="162" t="s">
        <v>371</v>
      </c>
      <c r="U151" s="162" t="s">
        <v>371</v>
      </c>
      <c r="V151" s="162" t="s">
        <v>153</v>
      </c>
      <c r="W151" s="162" t="s">
        <v>371</v>
      </c>
      <c r="X151" s="117">
        <v>62.3</v>
      </c>
      <c r="Y151" s="80">
        <v>1</v>
      </c>
      <c r="Z151" s="64" t="s">
        <v>81</v>
      </c>
      <c r="AA151" s="64" t="s">
        <v>81</v>
      </c>
    </row>
    <row r="152" spans="1:257" s="37" customFormat="1" ht="30" customHeight="1">
      <c r="A152" s="59">
        <v>4</v>
      </c>
      <c r="B152" s="59" t="s">
        <v>395</v>
      </c>
      <c r="C152" s="59" t="s">
        <v>393</v>
      </c>
      <c r="D152" s="59" t="s">
        <v>80</v>
      </c>
      <c r="E152" s="59" t="s">
        <v>81</v>
      </c>
      <c r="F152" s="59"/>
      <c r="G152" s="59">
        <v>1997</v>
      </c>
      <c r="H152" s="378">
        <v>163086.09</v>
      </c>
      <c r="I152" s="175" t="s">
        <v>151</v>
      </c>
      <c r="J152" s="346"/>
      <c r="K152" s="117">
        <v>5.2</v>
      </c>
      <c r="L152" s="162" t="s">
        <v>388</v>
      </c>
      <c r="M152" s="162" t="s">
        <v>389</v>
      </c>
      <c r="N152" s="244"/>
      <c r="O152" s="80" t="s">
        <v>91</v>
      </c>
      <c r="P152" s="162" t="s">
        <v>391</v>
      </c>
      <c r="Q152" s="162" t="s">
        <v>396</v>
      </c>
      <c r="R152" s="124" t="s">
        <v>372</v>
      </c>
      <c r="S152" s="162" t="s">
        <v>372</v>
      </c>
      <c r="T152" s="162" t="s">
        <v>372</v>
      </c>
      <c r="U152" s="162" t="s">
        <v>372</v>
      </c>
      <c r="V152" s="162" t="s">
        <v>153</v>
      </c>
      <c r="W152" s="162" t="s">
        <v>372</v>
      </c>
      <c r="X152" s="117">
        <v>5.2</v>
      </c>
      <c r="Y152" s="80">
        <v>1</v>
      </c>
      <c r="Z152" s="80" t="s">
        <v>80</v>
      </c>
      <c r="AA152" s="64" t="s">
        <v>81</v>
      </c>
    </row>
    <row r="153" spans="1:257" s="37" customFormat="1" ht="30" customHeight="1">
      <c r="A153" s="59">
        <v>5</v>
      </c>
      <c r="B153" s="59" t="s">
        <v>397</v>
      </c>
      <c r="C153" s="59" t="s">
        <v>393</v>
      </c>
      <c r="D153" s="59" t="s">
        <v>80</v>
      </c>
      <c r="E153" s="59" t="s">
        <v>81</v>
      </c>
      <c r="F153" s="59"/>
      <c r="G153" s="59">
        <v>1968</v>
      </c>
      <c r="H153" s="91"/>
      <c r="I153" s="175" t="s">
        <v>83</v>
      </c>
      <c r="J153" s="346">
        <v>3719000</v>
      </c>
      <c r="K153" s="117">
        <v>359.54</v>
      </c>
      <c r="L153" s="162" t="s">
        <v>388</v>
      </c>
      <c r="M153" s="162" t="s">
        <v>117</v>
      </c>
      <c r="N153" s="244"/>
      <c r="O153" s="80" t="s">
        <v>91</v>
      </c>
      <c r="P153" s="162" t="s">
        <v>391</v>
      </c>
      <c r="Q153" s="80" t="s">
        <v>398</v>
      </c>
      <c r="R153" s="124" t="s">
        <v>371</v>
      </c>
      <c r="S153" s="162" t="s">
        <v>371</v>
      </c>
      <c r="T153" s="162" t="s">
        <v>371</v>
      </c>
      <c r="U153" s="162" t="s">
        <v>371</v>
      </c>
      <c r="V153" s="162" t="s">
        <v>153</v>
      </c>
      <c r="W153" s="162" t="s">
        <v>371</v>
      </c>
      <c r="X153" s="117">
        <v>359.54</v>
      </c>
      <c r="Y153" s="80">
        <v>1</v>
      </c>
      <c r="Z153" s="80" t="s">
        <v>80</v>
      </c>
      <c r="AA153" s="64" t="s">
        <v>81</v>
      </c>
    </row>
    <row r="154" spans="1:257" s="31" customFormat="1" ht="30" customHeight="1">
      <c r="A154" s="20">
        <v>6</v>
      </c>
      <c r="B154" s="20" t="s">
        <v>399</v>
      </c>
      <c r="C154" s="20" t="s">
        <v>393</v>
      </c>
      <c r="D154" s="20" t="s">
        <v>80</v>
      </c>
      <c r="E154" s="20" t="s">
        <v>81</v>
      </c>
      <c r="F154" s="20"/>
      <c r="G154" s="20">
        <v>2002</v>
      </c>
      <c r="H154" s="69"/>
      <c r="I154" s="178" t="s">
        <v>83</v>
      </c>
      <c r="J154" s="346">
        <v>1097000</v>
      </c>
      <c r="K154" s="123">
        <v>151.5</v>
      </c>
      <c r="L154" s="146" t="s">
        <v>388</v>
      </c>
      <c r="M154" s="146" t="s">
        <v>117</v>
      </c>
      <c r="N154" s="243"/>
      <c r="O154" s="80" t="s">
        <v>91</v>
      </c>
      <c r="P154" s="146" t="s">
        <v>391</v>
      </c>
      <c r="Q154" s="80" t="s">
        <v>398</v>
      </c>
      <c r="R154" s="124" t="s">
        <v>372</v>
      </c>
      <c r="S154" s="162" t="s">
        <v>372</v>
      </c>
      <c r="T154" s="162" t="s">
        <v>372</v>
      </c>
      <c r="U154" s="162" t="s">
        <v>372</v>
      </c>
      <c r="V154" s="146" t="s">
        <v>153</v>
      </c>
      <c r="W154" s="162" t="s">
        <v>372</v>
      </c>
      <c r="X154" s="123">
        <v>151.5</v>
      </c>
      <c r="Y154" s="80">
        <v>1</v>
      </c>
      <c r="Z154" s="80" t="s">
        <v>80</v>
      </c>
      <c r="AA154" s="23" t="s">
        <v>81</v>
      </c>
    </row>
    <row r="155" spans="1:257" s="31" customFormat="1" ht="30" customHeight="1">
      <c r="A155" s="20">
        <v>7</v>
      </c>
      <c r="B155" s="20" t="s">
        <v>399</v>
      </c>
      <c r="C155" s="20" t="s">
        <v>393</v>
      </c>
      <c r="D155" s="20" t="s">
        <v>80</v>
      </c>
      <c r="E155" s="20" t="s">
        <v>81</v>
      </c>
      <c r="F155" s="20"/>
      <c r="G155" s="20">
        <v>1974</v>
      </c>
      <c r="H155" s="69"/>
      <c r="I155" s="178" t="s">
        <v>83</v>
      </c>
      <c r="J155" s="346">
        <v>3570000</v>
      </c>
      <c r="K155" s="123">
        <v>493.1</v>
      </c>
      <c r="L155" s="146" t="s">
        <v>388</v>
      </c>
      <c r="M155" s="146" t="s">
        <v>400</v>
      </c>
      <c r="N155" s="243"/>
      <c r="O155" s="80" t="s">
        <v>91</v>
      </c>
      <c r="P155" s="146" t="s">
        <v>391</v>
      </c>
      <c r="Q155" s="80" t="s">
        <v>398</v>
      </c>
      <c r="R155" s="68" t="s">
        <v>371</v>
      </c>
      <c r="S155" s="146" t="s">
        <v>371</v>
      </c>
      <c r="T155" s="146" t="s">
        <v>371</v>
      </c>
      <c r="U155" s="146" t="s">
        <v>371</v>
      </c>
      <c r="V155" s="146" t="s">
        <v>153</v>
      </c>
      <c r="W155" s="146" t="s">
        <v>371</v>
      </c>
      <c r="X155" s="123">
        <v>493.1</v>
      </c>
      <c r="Y155" s="80">
        <v>1</v>
      </c>
      <c r="Z155" s="23" t="s">
        <v>81</v>
      </c>
      <c r="AA155" s="23" t="s">
        <v>81</v>
      </c>
    </row>
    <row r="156" spans="1:257" s="31" customFormat="1" ht="30" customHeight="1">
      <c r="A156" s="20">
        <v>8</v>
      </c>
      <c r="B156" s="20" t="s">
        <v>401</v>
      </c>
      <c r="C156" s="20" t="s">
        <v>393</v>
      </c>
      <c r="D156" s="20" t="s">
        <v>80</v>
      </c>
      <c r="E156" s="20" t="s">
        <v>81</v>
      </c>
      <c r="F156" s="20"/>
      <c r="G156" s="20">
        <v>2002</v>
      </c>
      <c r="H156" s="69"/>
      <c r="I156" s="178" t="s">
        <v>83</v>
      </c>
      <c r="J156" s="346">
        <v>860000</v>
      </c>
      <c r="K156" s="123">
        <v>118.8</v>
      </c>
      <c r="L156" s="146" t="s">
        <v>388</v>
      </c>
      <c r="M156" s="146" t="s">
        <v>400</v>
      </c>
      <c r="N156" s="243"/>
      <c r="O156" s="80" t="s">
        <v>390</v>
      </c>
      <c r="P156" s="146" t="s">
        <v>391</v>
      </c>
      <c r="Q156" s="80" t="s">
        <v>402</v>
      </c>
      <c r="R156" s="68" t="s">
        <v>371</v>
      </c>
      <c r="S156" s="146" t="s">
        <v>371</v>
      </c>
      <c r="T156" s="146" t="s">
        <v>371</v>
      </c>
      <c r="U156" s="146" t="s">
        <v>371</v>
      </c>
      <c r="V156" s="146" t="s">
        <v>153</v>
      </c>
      <c r="W156" s="146" t="s">
        <v>371</v>
      </c>
      <c r="X156" s="123">
        <v>118.8</v>
      </c>
      <c r="Y156" s="80">
        <v>1</v>
      </c>
      <c r="Z156" s="23" t="s">
        <v>81</v>
      </c>
      <c r="AA156" s="23" t="s">
        <v>81</v>
      </c>
    </row>
    <row r="157" spans="1:257" s="31" customFormat="1" ht="30" customHeight="1">
      <c r="A157" s="20">
        <v>9</v>
      </c>
      <c r="B157" s="20" t="s">
        <v>631</v>
      </c>
      <c r="C157" s="20" t="s">
        <v>393</v>
      </c>
      <c r="D157" s="20" t="s">
        <v>80</v>
      </c>
      <c r="E157" s="20" t="s">
        <v>81</v>
      </c>
      <c r="F157" s="20"/>
      <c r="G157" s="20">
        <v>2002</v>
      </c>
      <c r="H157" s="97">
        <v>153200</v>
      </c>
      <c r="I157" s="178" t="s">
        <v>151</v>
      </c>
      <c r="J157" s="346"/>
      <c r="K157" s="30">
        <v>35.159999999999997</v>
      </c>
      <c r="L157" s="65" t="s">
        <v>388</v>
      </c>
      <c r="M157" s="146" t="s">
        <v>389</v>
      </c>
      <c r="N157" s="243"/>
      <c r="O157" s="146" t="s">
        <v>91</v>
      </c>
      <c r="P157" s="146" t="s">
        <v>391</v>
      </c>
      <c r="Q157" s="146" t="s">
        <v>391</v>
      </c>
      <c r="R157" s="73" t="s">
        <v>371</v>
      </c>
      <c r="S157" s="146" t="s">
        <v>371</v>
      </c>
      <c r="T157" s="146" t="s">
        <v>371</v>
      </c>
      <c r="U157" s="146" t="s">
        <v>371</v>
      </c>
      <c r="V157" s="146" t="s">
        <v>153</v>
      </c>
      <c r="W157" s="146" t="s">
        <v>371</v>
      </c>
      <c r="X157" s="30">
        <v>35.159999999999997</v>
      </c>
      <c r="Y157" s="30">
        <v>1</v>
      </c>
      <c r="Z157" s="30" t="s">
        <v>81</v>
      </c>
      <c r="AA157" s="30" t="s">
        <v>632</v>
      </c>
    </row>
    <row r="158" spans="1:257" s="31" customFormat="1" ht="30" customHeight="1">
      <c r="A158" s="20">
        <v>10</v>
      </c>
      <c r="B158" s="20" t="s">
        <v>633</v>
      </c>
      <c r="C158" s="20" t="s">
        <v>634</v>
      </c>
      <c r="D158" s="20" t="s">
        <v>80</v>
      </c>
      <c r="E158" s="20" t="s">
        <v>81</v>
      </c>
      <c r="F158" s="20"/>
      <c r="G158" s="20">
        <v>1996</v>
      </c>
      <c r="H158" s="69">
        <v>181632</v>
      </c>
      <c r="I158" s="178" t="s">
        <v>151</v>
      </c>
      <c r="J158" s="346"/>
      <c r="K158" s="30">
        <v>37.94</v>
      </c>
      <c r="L158" s="65" t="s">
        <v>388</v>
      </c>
      <c r="M158" s="146" t="s">
        <v>389</v>
      </c>
      <c r="N158" s="243"/>
      <c r="O158" s="146" t="s">
        <v>91</v>
      </c>
      <c r="P158" s="146" t="s">
        <v>391</v>
      </c>
      <c r="Q158" s="146" t="s">
        <v>391</v>
      </c>
      <c r="R158" s="68" t="s">
        <v>371</v>
      </c>
      <c r="S158" s="146" t="s">
        <v>371</v>
      </c>
      <c r="T158" s="146" t="s">
        <v>371</v>
      </c>
      <c r="U158" s="146" t="s">
        <v>381</v>
      </c>
      <c r="V158" s="146" t="s">
        <v>153</v>
      </c>
      <c r="W158" s="146" t="s">
        <v>371</v>
      </c>
      <c r="X158" s="30">
        <v>37.94</v>
      </c>
      <c r="Y158" s="30">
        <v>1</v>
      </c>
      <c r="Z158" s="30" t="s">
        <v>81</v>
      </c>
      <c r="AA158" s="30" t="s">
        <v>632</v>
      </c>
    </row>
    <row r="159" spans="1:257" ht="30" customHeight="1">
      <c r="A159" s="20">
        <v>11</v>
      </c>
      <c r="B159" s="20" t="s">
        <v>635</v>
      </c>
      <c r="C159" s="20" t="s">
        <v>393</v>
      </c>
      <c r="D159" s="20" t="s">
        <v>80</v>
      </c>
      <c r="E159" s="20" t="s">
        <v>81</v>
      </c>
      <c r="F159" s="20"/>
      <c r="G159" s="20">
        <v>1972</v>
      </c>
      <c r="H159" s="69"/>
      <c r="I159" s="178" t="s">
        <v>83</v>
      </c>
      <c r="J159" s="346">
        <v>149000</v>
      </c>
      <c r="K159" s="30">
        <v>16.05</v>
      </c>
      <c r="L159" s="65" t="s">
        <v>636</v>
      </c>
      <c r="M159" s="146" t="s">
        <v>117</v>
      </c>
      <c r="N159" s="243"/>
      <c r="O159" s="146" t="s">
        <v>91</v>
      </c>
      <c r="P159" s="146" t="s">
        <v>391</v>
      </c>
      <c r="Q159" s="146" t="s">
        <v>391</v>
      </c>
      <c r="R159" s="68" t="s">
        <v>371</v>
      </c>
      <c r="S159" s="146" t="s">
        <v>371</v>
      </c>
      <c r="T159" s="146" t="s">
        <v>371</v>
      </c>
      <c r="U159" s="146" t="s">
        <v>381</v>
      </c>
      <c r="V159" s="146" t="s">
        <v>153</v>
      </c>
      <c r="W159" s="146" t="s">
        <v>371</v>
      </c>
      <c r="X159" s="30">
        <v>16.05</v>
      </c>
      <c r="Y159" s="30">
        <v>1</v>
      </c>
      <c r="Z159" s="30" t="s">
        <v>81</v>
      </c>
      <c r="AA159" s="30" t="s">
        <v>632</v>
      </c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1"/>
      <c r="BT159" s="31"/>
      <c r="BU159" s="31"/>
      <c r="BV159" s="31"/>
      <c r="BW159" s="31"/>
      <c r="BX159" s="31"/>
      <c r="BY159" s="31"/>
      <c r="BZ159" s="31"/>
      <c r="CA159" s="31"/>
      <c r="CB159" s="31"/>
      <c r="CC159" s="31"/>
      <c r="CD159" s="31"/>
      <c r="CE159" s="31"/>
      <c r="CF159" s="31"/>
      <c r="CG159" s="31"/>
      <c r="CH159" s="31"/>
      <c r="CI159" s="31"/>
      <c r="CJ159" s="31"/>
      <c r="CK159" s="31"/>
      <c r="CL159" s="31"/>
      <c r="CM159" s="31"/>
      <c r="CN159" s="31"/>
      <c r="CO159" s="31"/>
      <c r="CP159" s="31"/>
      <c r="CQ159" s="31"/>
      <c r="CR159" s="31"/>
      <c r="CS159" s="31"/>
      <c r="CT159" s="31"/>
      <c r="CU159" s="31"/>
      <c r="CV159" s="31"/>
      <c r="CW159" s="31"/>
      <c r="CX159" s="31"/>
      <c r="CY159" s="31"/>
      <c r="CZ159" s="31"/>
      <c r="DA159" s="31"/>
      <c r="DB159" s="31"/>
      <c r="DC159" s="31"/>
      <c r="DD159" s="31"/>
      <c r="DE159" s="31"/>
      <c r="DF159" s="31"/>
      <c r="DG159" s="31"/>
      <c r="DH159" s="31"/>
      <c r="DI159" s="31"/>
      <c r="DJ159" s="31"/>
      <c r="DK159" s="31"/>
      <c r="DL159" s="31"/>
      <c r="DM159" s="31"/>
      <c r="DN159" s="31"/>
      <c r="DO159" s="31"/>
      <c r="DP159" s="31"/>
      <c r="DQ159" s="31"/>
      <c r="DR159" s="31"/>
      <c r="DS159" s="31"/>
      <c r="DT159" s="31"/>
      <c r="DU159" s="31"/>
      <c r="DV159" s="31"/>
      <c r="DW159" s="31"/>
      <c r="DX159" s="31"/>
      <c r="DY159" s="31"/>
      <c r="DZ159" s="31"/>
      <c r="EA159" s="31"/>
      <c r="EB159" s="31"/>
      <c r="EC159" s="31"/>
      <c r="ED159" s="31"/>
      <c r="EE159" s="31"/>
      <c r="EF159" s="31"/>
      <c r="EG159" s="31"/>
      <c r="EH159" s="31"/>
      <c r="EI159" s="31"/>
      <c r="EJ159" s="31"/>
      <c r="EK159" s="31"/>
      <c r="EL159" s="31"/>
      <c r="EM159" s="31"/>
      <c r="EN159" s="31"/>
      <c r="EO159" s="31"/>
      <c r="EP159" s="31"/>
      <c r="EQ159" s="31"/>
      <c r="ER159" s="31"/>
      <c r="ES159" s="31"/>
      <c r="ET159" s="31"/>
      <c r="EU159" s="31"/>
      <c r="EV159" s="31"/>
      <c r="EW159" s="31"/>
      <c r="EX159" s="31"/>
      <c r="EY159" s="31"/>
      <c r="EZ159" s="31"/>
      <c r="FA159" s="31"/>
      <c r="FB159" s="31"/>
      <c r="FC159" s="31"/>
      <c r="FD159" s="31"/>
      <c r="FE159" s="31"/>
      <c r="FF159" s="31"/>
      <c r="FG159" s="31"/>
      <c r="FH159" s="31"/>
      <c r="FI159" s="31"/>
      <c r="FJ159" s="31"/>
      <c r="FK159" s="31"/>
      <c r="FL159" s="31"/>
      <c r="FM159" s="31"/>
      <c r="FN159" s="31"/>
      <c r="FO159" s="31"/>
      <c r="FP159" s="31"/>
      <c r="FQ159" s="31"/>
      <c r="FR159" s="31"/>
      <c r="FS159" s="31"/>
      <c r="FT159" s="31"/>
      <c r="FU159" s="31"/>
      <c r="FV159" s="31"/>
      <c r="FW159" s="31"/>
      <c r="FX159" s="31"/>
      <c r="FY159" s="31"/>
      <c r="FZ159" s="31"/>
      <c r="GA159" s="31"/>
      <c r="GB159" s="31"/>
      <c r="GC159" s="31"/>
      <c r="GD159" s="31"/>
      <c r="GE159" s="31"/>
      <c r="GF159" s="31"/>
      <c r="GG159" s="31"/>
      <c r="GH159" s="31"/>
      <c r="GI159" s="31"/>
      <c r="GJ159" s="31"/>
      <c r="GK159" s="31"/>
      <c r="GL159" s="31"/>
      <c r="GM159" s="31"/>
      <c r="GN159" s="31"/>
      <c r="GO159" s="31"/>
      <c r="GP159" s="31"/>
      <c r="GQ159" s="31"/>
      <c r="GR159" s="31"/>
      <c r="GS159" s="31"/>
      <c r="GT159" s="31"/>
      <c r="GU159" s="31"/>
      <c r="GV159" s="31"/>
      <c r="GW159" s="31"/>
      <c r="GX159" s="31"/>
      <c r="GY159" s="31"/>
      <c r="GZ159" s="31"/>
      <c r="HA159" s="31"/>
      <c r="HB159" s="31"/>
      <c r="HC159" s="31"/>
      <c r="HD159" s="31"/>
      <c r="HE159" s="31"/>
      <c r="HF159" s="31"/>
      <c r="HG159" s="31"/>
      <c r="HH159" s="31"/>
      <c r="HI159" s="31"/>
      <c r="HJ159" s="31"/>
      <c r="HK159" s="31"/>
      <c r="HL159" s="31"/>
      <c r="HM159" s="31"/>
      <c r="HN159" s="31"/>
      <c r="HO159" s="31"/>
      <c r="HP159" s="31"/>
      <c r="HQ159" s="31"/>
      <c r="HR159" s="31"/>
      <c r="HS159" s="31"/>
      <c r="HT159" s="31"/>
      <c r="HU159" s="31"/>
      <c r="HV159" s="31"/>
      <c r="HW159" s="31"/>
      <c r="HX159" s="31"/>
      <c r="HY159" s="31"/>
      <c r="HZ159" s="31"/>
      <c r="IA159" s="31"/>
      <c r="IB159" s="31"/>
      <c r="IC159" s="31"/>
      <c r="ID159" s="31"/>
      <c r="IE159" s="31"/>
      <c r="IF159" s="31"/>
      <c r="IG159" s="31"/>
      <c r="IH159" s="31"/>
      <c r="II159" s="31"/>
      <c r="IJ159" s="31"/>
      <c r="IK159" s="31"/>
      <c r="IL159" s="31"/>
      <c r="IM159" s="31"/>
      <c r="IN159" s="31"/>
      <c r="IO159" s="31"/>
      <c r="IP159" s="31"/>
      <c r="IQ159" s="31"/>
      <c r="IR159" s="31"/>
      <c r="IS159" s="31"/>
      <c r="IT159" s="31"/>
      <c r="IU159" s="31"/>
      <c r="IV159" s="31"/>
      <c r="IW159" s="31"/>
    </row>
    <row r="160" spans="1:257" s="31" customFormat="1" ht="30" customHeight="1">
      <c r="A160" s="20">
        <v>12</v>
      </c>
      <c r="B160" s="20" t="s">
        <v>797</v>
      </c>
      <c r="C160" s="20" t="s">
        <v>393</v>
      </c>
      <c r="D160" s="20" t="s">
        <v>80</v>
      </c>
      <c r="E160" s="20" t="s">
        <v>81</v>
      </c>
      <c r="F160" s="20"/>
      <c r="G160" s="20">
        <v>1972</v>
      </c>
      <c r="H160" s="69"/>
      <c r="I160" s="178" t="s">
        <v>83</v>
      </c>
      <c r="J160" s="346">
        <v>145000</v>
      </c>
      <c r="K160" s="30">
        <v>15.6</v>
      </c>
      <c r="L160" s="65" t="s">
        <v>637</v>
      </c>
      <c r="M160" s="146" t="s">
        <v>117</v>
      </c>
      <c r="N160" s="243"/>
      <c r="O160" s="146" t="s">
        <v>91</v>
      </c>
      <c r="P160" s="146" t="s">
        <v>391</v>
      </c>
      <c r="Q160" s="146" t="s">
        <v>391</v>
      </c>
      <c r="R160" s="68" t="s">
        <v>371</v>
      </c>
      <c r="S160" s="146" t="s">
        <v>371</v>
      </c>
      <c r="T160" s="146" t="s">
        <v>371</v>
      </c>
      <c r="U160" s="146" t="s">
        <v>381</v>
      </c>
      <c r="V160" s="146" t="s">
        <v>153</v>
      </c>
      <c r="W160" s="146" t="s">
        <v>371</v>
      </c>
      <c r="X160" s="30">
        <v>15.6</v>
      </c>
      <c r="Y160" s="30">
        <v>1</v>
      </c>
      <c r="Z160" s="30" t="s">
        <v>81</v>
      </c>
      <c r="AA160" s="30" t="s">
        <v>632</v>
      </c>
    </row>
    <row r="161" spans="1:257" s="31" customFormat="1" ht="19.8" customHeight="1">
      <c r="A161" s="421" t="s">
        <v>0</v>
      </c>
      <c r="B161" s="422"/>
      <c r="C161" s="422"/>
      <c r="D161" s="422"/>
      <c r="E161" s="422"/>
      <c r="F161" s="422"/>
      <c r="G161" s="423"/>
      <c r="H161" s="417" t="e">
        <f>#REF!+#REF!</f>
        <v>#REF!</v>
      </c>
      <c r="I161" s="418">
        <f>SUM(H149:J160)</f>
        <v>11275916.810000001</v>
      </c>
      <c r="J161" s="419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</row>
    <row r="162" spans="1:257" s="31" customFormat="1" ht="24.75" customHeight="1">
      <c r="A162" s="420" t="s">
        <v>617</v>
      </c>
      <c r="B162" s="420"/>
      <c r="C162" s="420"/>
      <c r="D162" s="420"/>
      <c r="E162" s="420"/>
      <c r="F162" s="420"/>
      <c r="G162" s="420"/>
      <c r="H162" s="420"/>
      <c r="I162" s="341"/>
      <c r="J162" s="341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</row>
    <row r="163" spans="1:257" s="31" customFormat="1" ht="30" customHeight="1">
      <c r="A163" s="90">
        <v>1</v>
      </c>
      <c r="B163" s="71" t="s">
        <v>415</v>
      </c>
      <c r="C163" s="59"/>
      <c r="D163" s="162" t="s">
        <v>80</v>
      </c>
      <c r="E163" s="162" t="s">
        <v>81</v>
      </c>
      <c r="F163" s="244"/>
      <c r="G163" s="162">
        <v>1964</v>
      </c>
      <c r="H163" s="174"/>
      <c r="I163" s="175" t="s">
        <v>83</v>
      </c>
      <c r="J163" s="346">
        <v>7611000</v>
      </c>
      <c r="K163" s="64">
        <v>3301.88</v>
      </c>
      <c r="L163" s="74" t="s">
        <v>416</v>
      </c>
      <c r="M163" s="162" t="s">
        <v>417</v>
      </c>
      <c r="N163" s="244"/>
      <c r="O163" s="162" t="s">
        <v>418</v>
      </c>
      <c r="P163" s="162" t="s">
        <v>419</v>
      </c>
      <c r="Q163" s="162" t="s">
        <v>420</v>
      </c>
      <c r="R163" s="162" t="s">
        <v>372</v>
      </c>
      <c r="S163" s="162" t="s">
        <v>375</v>
      </c>
      <c r="T163" s="162" t="s">
        <v>372</v>
      </c>
      <c r="U163" s="162" t="s">
        <v>372</v>
      </c>
      <c r="V163" s="162" t="s">
        <v>440</v>
      </c>
      <c r="W163" s="162" t="s">
        <v>372</v>
      </c>
      <c r="X163" s="64">
        <v>3301.88</v>
      </c>
      <c r="Y163" s="64">
        <v>3</v>
      </c>
      <c r="Z163" s="80" t="s">
        <v>80</v>
      </c>
      <c r="AA163" s="64" t="s">
        <v>81</v>
      </c>
    </row>
    <row r="164" spans="1:257" s="31" customFormat="1" ht="30" customHeight="1">
      <c r="A164" s="20">
        <v>2</v>
      </c>
      <c r="B164" s="66" t="s">
        <v>421</v>
      </c>
      <c r="C164" s="20"/>
      <c r="D164" s="146" t="s">
        <v>80</v>
      </c>
      <c r="E164" s="23"/>
      <c r="F164" s="23"/>
      <c r="G164" s="146">
        <v>2013</v>
      </c>
      <c r="H164" s="176">
        <v>3083.34</v>
      </c>
      <c r="I164" s="178" t="s">
        <v>151</v>
      </c>
      <c r="J164" s="175"/>
      <c r="K164" s="43"/>
      <c r="L164" s="146" t="s">
        <v>422</v>
      </c>
      <c r="M164" s="146" t="s">
        <v>417</v>
      </c>
      <c r="N164" s="243"/>
      <c r="O164" s="146"/>
      <c r="P164" s="146"/>
      <c r="Q164" s="146"/>
      <c r="R164" s="146"/>
      <c r="S164" s="146"/>
      <c r="T164" s="146"/>
      <c r="U164" s="146"/>
      <c r="V164" s="146"/>
      <c r="W164" s="146"/>
      <c r="X164" s="43"/>
      <c r="Y164" s="43"/>
      <c r="Z164" s="43"/>
      <c r="AA164" s="43"/>
    </row>
    <row r="165" spans="1:257" s="31" customFormat="1" ht="30" customHeight="1">
      <c r="A165" s="20">
        <v>3</v>
      </c>
      <c r="B165" s="66" t="s">
        <v>423</v>
      </c>
      <c r="C165" s="20"/>
      <c r="D165" s="146" t="s">
        <v>80</v>
      </c>
      <c r="E165" s="146" t="s">
        <v>81</v>
      </c>
      <c r="F165" s="243"/>
      <c r="G165" s="146">
        <v>2013</v>
      </c>
      <c r="H165" s="176">
        <v>183804.47</v>
      </c>
      <c r="I165" s="178" t="s">
        <v>151</v>
      </c>
      <c r="J165" s="175"/>
      <c r="K165" s="23">
        <v>91.93</v>
      </c>
      <c r="L165" s="146" t="s">
        <v>424</v>
      </c>
      <c r="M165" s="146" t="s">
        <v>417</v>
      </c>
      <c r="N165" s="243"/>
      <c r="O165" s="146" t="s">
        <v>425</v>
      </c>
      <c r="P165" s="146" t="s">
        <v>426</v>
      </c>
      <c r="Q165" s="146" t="s">
        <v>427</v>
      </c>
      <c r="R165" s="146" t="s">
        <v>372</v>
      </c>
      <c r="S165" s="146" t="s">
        <v>372</v>
      </c>
      <c r="T165" s="146" t="s">
        <v>372</v>
      </c>
      <c r="U165" s="146" t="s">
        <v>372</v>
      </c>
      <c r="V165" s="146" t="s">
        <v>440</v>
      </c>
      <c r="W165" s="146" t="s">
        <v>372</v>
      </c>
      <c r="X165" s="23">
        <v>91.93</v>
      </c>
      <c r="Y165" s="43"/>
      <c r="Z165" s="43"/>
      <c r="AA165" s="43"/>
    </row>
    <row r="166" spans="1:257" s="31" customFormat="1" ht="30" customHeight="1">
      <c r="A166" s="20">
        <v>4</v>
      </c>
      <c r="B166" s="66" t="s">
        <v>428</v>
      </c>
      <c r="C166" s="20"/>
      <c r="D166" s="146" t="s">
        <v>80</v>
      </c>
      <c r="E166" s="23"/>
      <c r="F166" s="23"/>
      <c r="G166" s="146">
        <v>2013</v>
      </c>
      <c r="H166" s="176">
        <v>108856.31</v>
      </c>
      <c r="I166" s="178" t="s">
        <v>151</v>
      </c>
      <c r="J166" s="175"/>
      <c r="K166" s="43"/>
      <c r="L166" s="146" t="s">
        <v>422</v>
      </c>
      <c r="M166" s="146" t="s">
        <v>417</v>
      </c>
      <c r="N166" s="243"/>
      <c r="O166" s="146"/>
      <c r="P166" s="146"/>
      <c r="Q166" s="146"/>
      <c r="R166" s="146"/>
      <c r="S166" s="146"/>
      <c r="T166" s="146"/>
      <c r="U166" s="146"/>
      <c r="V166" s="146"/>
      <c r="W166" s="146"/>
      <c r="X166" s="43"/>
      <c r="Y166" s="43"/>
      <c r="Z166" s="43"/>
      <c r="AA166" s="43"/>
    </row>
    <row r="167" spans="1:257" s="31" customFormat="1" ht="30" customHeight="1">
      <c r="A167" s="20">
        <v>5</v>
      </c>
      <c r="B167" s="20" t="s">
        <v>429</v>
      </c>
      <c r="C167" s="20"/>
      <c r="D167" s="146" t="s">
        <v>80</v>
      </c>
      <c r="E167" s="23"/>
      <c r="F167" s="23"/>
      <c r="G167" s="146">
        <v>2013</v>
      </c>
      <c r="H167" s="176">
        <v>101008.56</v>
      </c>
      <c r="I167" s="178" t="s">
        <v>151</v>
      </c>
      <c r="J167" s="175"/>
      <c r="K167" s="43"/>
      <c r="L167" s="146"/>
      <c r="M167" s="146" t="s">
        <v>417</v>
      </c>
      <c r="N167" s="243"/>
      <c r="O167" s="146"/>
      <c r="P167" s="146"/>
      <c r="Q167" s="146"/>
      <c r="R167" s="146"/>
      <c r="S167" s="146"/>
      <c r="T167" s="146"/>
      <c r="U167" s="146"/>
      <c r="V167" s="146"/>
      <c r="W167" s="146"/>
      <c r="X167" s="43"/>
      <c r="Y167" s="43"/>
      <c r="Z167" s="43"/>
      <c r="AA167" s="43"/>
    </row>
    <row r="168" spans="1:257" s="31" customFormat="1" ht="30" customHeight="1">
      <c r="A168" s="20">
        <v>6</v>
      </c>
      <c r="B168" s="20" t="s">
        <v>430</v>
      </c>
      <c r="C168" s="20"/>
      <c r="D168" s="146" t="s">
        <v>80</v>
      </c>
      <c r="E168" s="23"/>
      <c r="F168" s="23"/>
      <c r="G168" s="146">
        <v>2013</v>
      </c>
      <c r="H168" s="376">
        <v>298603.08</v>
      </c>
      <c r="I168" s="178" t="s">
        <v>151</v>
      </c>
      <c r="J168" s="175"/>
      <c r="K168" s="43"/>
      <c r="L168" s="146" t="s">
        <v>422</v>
      </c>
      <c r="M168" s="146" t="s">
        <v>417</v>
      </c>
      <c r="N168" s="243"/>
      <c r="O168" s="146"/>
      <c r="P168" s="146"/>
      <c r="Q168" s="146"/>
      <c r="R168" s="146"/>
      <c r="S168" s="146"/>
      <c r="T168" s="146"/>
      <c r="U168" s="146"/>
      <c r="V168" s="146"/>
      <c r="W168" s="146"/>
      <c r="X168" s="43"/>
      <c r="Y168" s="43"/>
      <c r="Z168" s="43"/>
      <c r="AA168" s="43"/>
    </row>
    <row r="169" spans="1:257" s="31" customFormat="1" ht="30" customHeight="1">
      <c r="A169" s="20">
        <v>7</v>
      </c>
      <c r="B169" s="75" t="s">
        <v>431</v>
      </c>
      <c r="C169" s="75"/>
      <c r="D169" s="146" t="s">
        <v>80</v>
      </c>
      <c r="E169" s="76"/>
      <c r="F169" s="76"/>
      <c r="G169" s="143">
        <v>2013</v>
      </c>
      <c r="H169" s="377">
        <v>599683.57999999996</v>
      </c>
      <c r="I169" s="178" t="s">
        <v>151</v>
      </c>
      <c r="J169" s="175"/>
      <c r="K169" s="43"/>
      <c r="L169" s="143" t="s">
        <v>422</v>
      </c>
      <c r="M169" s="143" t="s">
        <v>417</v>
      </c>
      <c r="N169" s="143"/>
      <c r="O169" s="143"/>
      <c r="P169" s="143"/>
      <c r="Q169" s="143"/>
      <c r="R169" s="143"/>
      <c r="S169" s="143"/>
      <c r="T169" s="143"/>
      <c r="U169" s="143"/>
      <c r="V169" s="143"/>
      <c r="W169" s="143"/>
      <c r="X169" s="43"/>
      <c r="Y169" s="43"/>
      <c r="Z169" s="43"/>
      <c r="AA169" s="43"/>
    </row>
    <row r="170" spans="1:257" s="31" customFormat="1" ht="37.950000000000003" customHeight="1">
      <c r="A170" s="20">
        <v>8</v>
      </c>
      <c r="B170" s="59" t="s">
        <v>432</v>
      </c>
      <c r="C170" s="162" t="s">
        <v>433</v>
      </c>
      <c r="D170" s="162" t="s">
        <v>80</v>
      </c>
      <c r="E170" s="162" t="s">
        <v>81</v>
      </c>
      <c r="F170" s="244"/>
      <c r="G170" s="162">
        <v>1964</v>
      </c>
      <c r="H170" s="330"/>
      <c r="I170" s="175" t="s">
        <v>83</v>
      </c>
      <c r="J170" s="346">
        <v>202000</v>
      </c>
      <c r="K170" s="64">
        <v>107.4</v>
      </c>
      <c r="L170" s="162" t="s">
        <v>434</v>
      </c>
      <c r="M170" s="162" t="s">
        <v>417</v>
      </c>
      <c r="N170" s="244"/>
      <c r="O170" s="162" t="s">
        <v>390</v>
      </c>
      <c r="P170" s="162" t="s">
        <v>435</v>
      </c>
      <c r="Q170" s="162" t="s">
        <v>436</v>
      </c>
      <c r="R170" s="162" t="s">
        <v>375</v>
      </c>
      <c r="S170" s="162" t="s">
        <v>153</v>
      </c>
      <c r="T170" s="162" t="s">
        <v>153</v>
      </c>
      <c r="U170" s="162" t="s">
        <v>441</v>
      </c>
      <c r="V170" s="162" t="s">
        <v>440</v>
      </c>
      <c r="W170" s="162" t="s">
        <v>372</v>
      </c>
      <c r="X170" s="64">
        <v>107.4</v>
      </c>
      <c r="Y170" s="64">
        <v>1</v>
      </c>
      <c r="Z170" s="64" t="s">
        <v>81</v>
      </c>
      <c r="AA170" s="64" t="s">
        <v>81</v>
      </c>
    </row>
    <row r="171" spans="1:257" ht="41.4" customHeight="1">
      <c r="A171" s="20">
        <v>9</v>
      </c>
      <c r="B171" s="59" t="s">
        <v>437</v>
      </c>
      <c r="C171" s="162" t="s">
        <v>433</v>
      </c>
      <c r="D171" s="162" t="s">
        <v>80</v>
      </c>
      <c r="E171" s="162" t="s">
        <v>81</v>
      </c>
      <c r="F171" s="244"/>
      <c r="G171" s="162">
        <v>1964</v>
      </c>
      <c r="H171" s="177"/>
      <c r="I171" s="175" t="s">
        <v>83</v>
      </c>
      <c r="J171" s="346">
        <v>75000</v>
      </c>
      <c r="K171" s="64">
        <v>40</v>
      </c>
      <c r="L171" s="162" t="s">
        <v>434</v>
      </c>
      <c r="M171" s="162" t="s">
        <v>417</v>
      </c>
      <c r="N171" s="244"/>
      <c r="O171" s="162" t="s">
        <v>390</v>
      </c>
      <c r="P171" s="162" t="s">
        <v>435</v>
      </c>
      <c r="Q171" s="162" t="s">
        <v>436</v>
      </c>
      <c r="R171" s="162" t="s">
        <v>375</v>
      </c>
      <c r="S171" s="162" t="s">
        <v>153</v>
      </c>
      <c r="T171" s="162" t="s">
        <v>153</v>
      </c>
      <c r="U171" s="162" t="s">
        <v>441</v>
      </c>
      <c r="V171" s="162" t="s">
        <v>440</v>
      </c>
      <c r="W171" s="162" t="s">
        <v>372</v>
      </c>
      <c r="X171" s="64">
        <v>40</v>
      </c>
      <c r="Y171" s="64">
        <v>1</v>
      </c>
      <c r="Z171" s="64" t="s">
        <v>81</v>
      </c>
      <c r="AA171" s="64" t="s">
        <v>81</v>
      </c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  <c r="BP171" s="31"/>
      <c r="BQ171" s="31"/>
      <c r="BR171" s="31"/>
      <c r="BS171" s="31"/>
      <c r="BT171" s="31"/>
      <c r="BU171" s="31"/>
      <c r="BV171" s="31"/>
      <c r="BW171" s="31"/>
      <c r="BX171" s="31"/>
      <c r="BY171" s="31"/>
      <c r="BZ171" s="31"/>
      <c r="CA171" s="31"/>
      <c r="CB171" s="31"/>
      <c r="CC171" s="31"/>
      <c r="CD171" s="31"/>
      <c r="CE171" s="31"/>
      <c r="CF171" s="31"/>
      <c r="CG171" s="31"/>
      <c r="CH171" s="31"/>
      <c r="CI171" s="31"/>
      <c r="CJ171" s="31"/>
      <c r="CK171" s="31"/>
      <c r="CL171" s="31"/>
      <c r="CM171" s="31"/>
      <c r="CN171" s="31"/>
      <c r="CO171" s="31"/>
      <c r="CP171" s="31"/>
      <c r="CQ171" s="31"/>
      <c r="CR171" s="31"/>
      <c r="CS171" s="31"/>
      <c r="CT171" s="31"/>
      <c r="CU171" s="31"/>
      <c r="CV171" s="31"/>
      <c r="CW171" s="31"/>
      <c r="CX171" s="31"/>
      <c r="CY171" s="31"/>
      <c r="CZ171" s="31"/>
      <c r="DA171" s="31"/>
      <c r="DB171" s="31"/>
      <c r="DC171" s="31"/>
      <c r="DD171" s="31"/>
      <c r="DE171" s="31"/>
      <c r="DF171" s="31"/>
      <c r="DG171" s="31"/>
      <c r="DH171" s="31"/>
      <c r="DI171" s="31"/>
      <c r="DJ171" s="31"/>
      <c r="DK171" s="31"/>
      <c r="DL171" s="31"/>
      <c r="DM171" s="31"/>
      <c r="DN171" s="31"/>
      <c r="DO171" s="31"/>
      <c r="DP171" s="31"/>
      <c r="DQ171" s="31"/>
      <c r="DR171" s="31"/>
      <c r="DS171" s="31"/>
      <c r="DT171" s="31"/>
      <c r="DU171" s="31"/>
      <c r="DV171" s="31"/>
      <c r="DW171" s="31"/>
      <c r="DX171" s="31"/>
      <c r="DY171" s="31"/>
      <c r="DZ171" s="31"/>
      <c r="EA171" s="31"/>
      <c r="EB171" s="31"/>
      <c r="EC171" s="31"/>
      <c r="ED171" s="31"/>
      <c r="EE171" s="31"/>
      <c r="EF171" s="31"/>
      <c r="EG171" s="31"/>
      <c r="EH171" s="31"/>
      <c r="EI171" s="31"/>
      <c r="EJ171" s="31"/>
      <c r="EK171" s="31"/>
      <c r="EL171" s="31"/>
      <c r="EM171" s="31"/>
      <c r="EN171" s="31"/>
      <c r="EO171" s="31"/>
      <c r="EP171" s="31"/>
      <c r="EQ171" s="31"/>
      <c r="ER171" s="31"/>
      <c r="ES171" s="31"/>
      <c r="ET171" s="31"/>
      <c r="EU171" s="31"/>
      <c r="EV171" s="31"/>
      <c r="EW171" s="31"/>
      <c r="EX171" s="31"/>
      <c r="EY171" s="31"/>
      <c r="EZ171" s="31"/>
      <c r="FA171" s="31"/>
      <c r="FB171" s="31"/>
      <c r="FC171" s="31"/>
      <c r="FD171" s="31"/>
      <c r="FE171" s="31"/>
      <c r="FF171" s="31"/>
      <c r="FG171" s="31"/>
      <c r="FH171" s="31"/>
      <c r="FI171" s="31"/>
      <c r="FJ171" s="31"/>
      <c r="FK171" s="31"/>
      <c r="FL171" s="31"/>
      <c r="FM171" s="31"/>
      <c r="FN171" s="31"/>
      <c r="FO171" s="31"/>
      <c r="FP171" s="31"/>
      <c r="FQ171" s="31"/>
      <c r="FR171" s="31"/>
      <c r="FS171" s="31"/>
      <c r="FT171" s="31"/>
      <c r="FU171" s="31"/>
      <c r="FV171" s="31"/>
      <c r="FW171" s="31"/>
      <c r="FX171" s="31"/>
      <c r="FY171" s="31"/>
      <c r="FZ171" s="31"/>
      <c r="GA171" s="31"/>
      <c r="GB171" s="31"/>
      <c r="GC171" s="31"/>
      <c r="GD171" s="31"/>
      <c r="GE171" s="31"/>
      <c r="GF171" s="31"/>
      <c r="GG171" s="31"/>
      <c r="GH171" s="31"/>
      <c r="GI171" s="31"/>
      <c r="GJ171" s="31"/>
      <c r="GK171" s="31"/>
      <c r="GL171" s="31"/>
      <c r="GM171" s="31"/>
      <c r="GN171" s="31"/>
      <c r="GO171" s="31"/>
      <c r="GP171" s="31"/>
      <c r="GQ171" s="31"/>
      <c r="GR171" s="31"/>
      <c r="GS171" s="31"/>
      <c r="GT171" s="31"/>
      <c r="GU171" s="31"/>
      <c r="GV171" s="31"/>
      <c r="GW171" s="31"/>
      <c r="GX171" s="31"/>
      <c r="GY171" s="31"/>
      <c r="GZ171" s="31"/>
      <c r="HA171" s="31"/>
      <c r="HB171" s="31"/>
      <c r="HC171" s="31"/>
      <c r="HD171" s="31"/>
      <c r="HE171" s="31"/>
      <c r="HF171" s="31"/>
      <c r="HG171" s="31"/>
      <c r="HH171" s="31"/>
      <c r="HI171" s="31"/>
      <c r="HJ171" s="31"/>
      <c r="HK171" s="31"/>
      <c r="HL171" s="31"/>
      <c r="HM171" s="31"/>
      <c r="HN171" s="31"/>
      <c r="HO171" s="31"/>
      <c r="HP171" s="31"/>
      <c r="HQ171" s="31"/>
      <c r="HR171" s="31"/>
      <c r="HS171" s="31"/>
      <c r="HT171" s="31"/>
      <c r="HU171" s="31"/>
      <c r="HV171" s="31"/>
      <c r="HW171" s="31"/>
      <c r="HX171" s="31"/>
      <c r="HY171" s="31"/>
      <c r="HZ171" s="31"/>
      <c r="IA171" s="31"/>
      <c r="IB171" s="31"/>
      <c r="IC171" s="31"/>
      <c r="ID171" s="31"/>
      <c r="IE171" s="31"/>
      <c r="IF171" s="31"/>
      <c r="IG171" s="31"/>
      <c r="IH171" s="31"/>
      <c r="II171" s="31"/>
      <c r="IJ171" s="31"/>
      <c r="IK171" s="31"/>
      <c r="IL171" s="31"/>
      <c r="IM171" s="31"/>
      <c r="IN171" s="31"/>
      <c r="IO171" s="31"/>
      <c r="IP171" s="31"/>
      <c r="IQ171" s="31"/>
      <c r="IR171" s="31"/>
      <c r="IS171" s="31"/>
      <c r="IT171" s="31"/>
      <c r="IU171" s="31"/>
      <c r="IV171" s="31"/>
      <c r="IW171" s="31"/>
    </row>
    <row r="172" spans="1:257" s="31" customFormat="1" ht="30" customHeight="1">
      <c r="A172" s="20">
        <v>10</v>
      </c>
      <c r="B172" s="59" t="s">
        <v>438</v>
      </c>
      <c r="C172" s="162" t="s">
        <v>433</v>
      </c>
      <c r="D172" s="162" t="s">
        <v>80</v>
      </c>
      <c r="E172" s="162" t="s">
        <v>81</v>
      </c>
      <c r="F172" s="244"/>
      <c r="G172" s="162">
        <v>2004</v>
      </c>
      <c r="H172" s="330"/>
      <c r="I172" s="175" t="s">
        <v>83</v>
      </c>
      <c r="J172" s="346">
        <v>45000</v>
      </c>
      <c r="K172" s="64">
        <v>23.94</v>
      </c>
      <c r="L172" s="162" t="s">
        <v>434</v>
      </c>
      <c r="M172" s="162" t="s">
        <v>417</v>
      </c>
      <c r="N172" s="244"/>
      <c r="O172" s="162" t="s">
        <v>390</v>
      </c>
      <c r="P172" s="162" t="s">
        <v>439</v>
      </c>
      <c r="Q172" s="162" t="s">
        <v>162</v>
      </c>
      <c r="R172" s="162" t="s">
        <v>372</v>
      </c>
      <c r="S172" s="162" t="s">
        <v>372</v>
      </c>
      <c r="T172" s="162" t="s">
        <v>372</v>
      </c>
      <c r="U172" s="162" t="s">
        <v>372</v>
      </c>
      <c r="V172" s="162" t="s">
        <v>440</v>
      </c>
      <c r="W172" s="162" t="s">
        <v>372</v>
      </c>
      <c r="X172" s="64">
        <v>23.94</v>
      </c>
      <c r="Y172" s="64">
        <v>1</v>
      </c>
      <c r="Z172" s="64" t="s">
        <v>81</v>
      </c>
      <c r="AA172" s="64" t="s">
        <v>81</v>
      </c>
    </row>
    <row r="173" spans="1:257" s="31" customFormat="1" ht="20.399999999999999" customHeight="1">
      <c r="A173" s="421" t="s">
        <v>0</v>
      </c>
      <c r="B173" s="422"/>
      <c r="C173" s="422"/>
      <c r="D173" s="422"/>
      <c r="E173" s="422"/>
      <c r="F173" s="422"/>
      <c r="G173" s="423"/>
      <c r="H173" s="417" t="s">
        <v>0</v>
      </c>
      <c r="I173" s="418">
        <f>SUM(H163:J172)</f>
        <v>9228039.339999998</v>
      </c>
      <c r="J173" s="419"/>
      <c r="K173" s="43"/>
      <c r="L173" s="43"/>
      <c r="M173" s="30"/>
      <c r="N173" s="30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</row>
    <row r="174" spans="1:257" s="31" customFormat="1" ht="21.75" customHeight="1" thickBot="1">
      <c r="A174" s="420" t="s">
        <v>612</v>
      </c>
      <c r="B174" s="420"/>
      <c r="C174" s="420"/>
      <c r="D174" s="420"/>
      <c r="E174" s="420"/>
      <c r="F174" s="420"/>
      <c r="G174" s="420"/>
      <c r="H174" s="420"/>
      <c r="I174" s="341"/>
      <c r="J174" s="341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</row>
    <row r="175" spans="1:257" s="31" customFormat="1" ht="25.8" customHeight="1">
      <c r="A175" s="144">
        <v>1</v>
      </c>
      <c r="B175" s="71" t="s">
        <v>443</v>
      </c>
      <c r="C175" s="162" t="s">
        <v>444</v>
      </c>
      <c r="D175" s="162" t="s">
        <v>80</v>
      </c>
      <c r="E175" s="162" t="s">
        <v>81</v>
      </c>
      <c r="F175" s="271" t="s">
        <v>81</v>
      </c>
      <c r="G175" s="77" t="s">
        <v>145</v>
      </c>
      <c r="H175" s="370">
        <v>3518825.67</v>
      </c>
      <c r="I175" s="175" t="s">
        <v>151</v>
      </c>
      <c r="J175" s="345"/>
      <c r="K175" s="170">
        <v>1346</v>
      </c>
      <c r="L175" s="135" t="s">
        <v>778</v>
      </c>
      <c r="M175" s="271" t="s">
        <v>452</v>
      </c>
      <c r="N175" s="271"/>
      <c r="O175" s="271" t="s">
        <v>445</v>
      </c>
      <c r="P175" s="278" t="s">
        <v>419</v>
      </c>
      <c r="Q175" s="279" t="s">
        <v>779</v>
      </c>
      <c r="R175" s="119" t="s">
        <v>372</v>
      </c>
      <c r="S175" s="162" t="s">
        <v>371</v>
      </c>
      <c r="T175" s="162" t="s">
        <v>371</v>
      </c>
      <c r="U175" s="162" t="s">
        <v>371</v>
      </c>
      <c r="V175" s="162" t="s">
        <v>153</v>
      </c>
      <c r="W175" s="162" t="s">
        <v>371</v>
      </c>
      <c r="X175" s="147">
        <v>1346</v>
      </c>
      <c r="Y175" s="162">
        <v>2</v>
      </c>
      <c r="Z175" s="162" t="s">
        <v>780</v>
      </c>
      <c r="AA175" s="120" t="s">
        <v>780</v>
      </c>
    </row>
    <row r="176" spans="1:257" s="31" customFormat="1" ht="30" customHeight="1">
      <c r="A176" s="243">
        <v>2</v>
      </c>
      <c r="B176" s="71" t="s">
        <v>446</v>
      </c>
      <c r="C176" s="162" t="s">
        <v>447</v>
      </c>
      <c r="D176" s="162" t="s">
        <v>80</v>
      </c>
      <c r="E176" s="162" t="s">
        <v>81</v>
      </c>
      <c r="F176" s="271" t="s">
        <v>81</v>
      </c>
      <c r="G176" s="77" t="s">
        <v>145</v>
      </c>
      <c r="H176" s="371">
        <v>479609.47</v>
      </c>
      <c r="I176" s="175" t="s">
        <v>151</v>
      </c>
      <c r="J176" s="175"/>
      <c r="K176" s="64">
        <v>67.75</v>
      </c>
      <c r="L176" s="135" t="s">
        <v>778</v>
      </c>
      <c r="M176" s="271" t="s">
        <v>452</v>
      </c>
      <c r="N176" s="271"/>
      <c r="O176" s="271" t="s">
        <v>448</v>
      </c>
      <c r="P176" s="278" t="s">
        <v>419</v>
      </c>
      <c r="Q176" s="279" t="s">
        <v>779</v>
      </c>
      <c r="R176" s="162" t="s">
        <v>372</v>
      </c>
      <c r="S176" s="162" t="s">
        <v>371</v>
      </c>
      <c r="T176" s="162" t="s">
        <v>371</v>
      </c>
      <c r="U176" s="162" t="s">
        <v>371</v>
      </c>
      <c r="V176" s="162" t="s">
        <v>153</v>
      </c>
      <c r="W176" s="162" t="s">
        <v>371</v>
      </c>
      <c r="X176" s="64">
        <v>67.75</v>
      </c>
      <c r="Y176" s="162">
        <v>1</v>
      </c>
      <c r="Z176" s="162" t="s">
        <v>780</v>
      </c>
      <c r="AA176" s="121" t="s">
        <v>780</v>
      </c>
    </row>
    <row r="177" spans="1:257" ht="30" customHeight="1">
      <c r="A177" s="243">
        <v>3</v>
      </c>
      <c r="B177" s="66" t="s">
        <v>449</v>
      </c>
      <c r="C177" s="146" t="s">
        <v>450</v>
      </c>
      <c r="D177" s="146" t="s">
        <v>80</v>
      </c>
      <c r="E177" s="146" t="s">
        <v>81</v>
      </c>
      <c r="F177" s="135" t="s">
        <v>81</v>
      </c>
      <c r="G177" s="55" t="s">
        <v>145</v>
      </c>
      <c r="H177" s="372">
        <v>10688.46</v>
      </c>
      <c r="I177" s="178" t="s">
        <v>151</v>
      </c>
      <c r="J177" s="175"/>
      <c r="K177" s="43"/>
      <c r="L177" s="135"/>
      <c r="M177" s="271" t="s">
        <v>452</v>
      </c>
      <c r="N177" s="271"/>
      <c r="O177" s="135" t="s">
        <v>451</v>
      </c>
      <c r="P177" s="135"/>
      <c r="Q177" s="134"/>
      <c r="R177" s="43"/>
      <c r="S177" s="43"/>
      <c r="T177" s="43"/>
      <c r="U177" s="31"/>
      <c r="V177" s="43"/>
      <c r="W177" s="43"/>
      <c r="X177" s="43"/>
      <c r="Y177" s="43"/>
      <c r="Z177" s="43"/>
      <c r="AA177" s="122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1"/>
      <c r="BM177" s="31"/>
      <c r="BN177" s="31"/>
      <c r="BO177" s="31"/>
      <c r="BP177" s="31"/>
      <c r="BQ177" s="31"/>
      <c r="BR177" s="31"/>
      <c r="BS177" s="31"/>
      <c r="BT177" s="31"/>
      <c r="BU177" s="31"/>
      <c r="BV177" s="31"/>
      <c r="BW177" s="31"/>
      <c r="BX177" s="31"/>
      <c r="BY177" s="31"/>
      <c r="BZ177" s="31"/>
      <c r="CA177" s="31"/>
      <c r="CB177" s="31"/>
      <c r="CC177" s="31"/>
      <c r="CD177" s="31"/>
      <c r="CE177" s="31"/>
      <c r="CF177" s="31"/>
      <c r="CG177" s="31"/>
      <c r="CH177" s="31"/>
      <c r="CI177" s="31"/>
      <c r="CJ177" s="31"/>
      <c r="CK177" s="31"/>
      <c r="CL177" s="31"/>
      <c r="CM177" s="31"/>
      <c r="CN177" s="31"/>
      <c r="CO177" s="31"/>
      <c r="CP177" s="31"/>
      <c r="CQ177" s="31"/>
      <c r="CR177" s="31"/>
      <c r="CS177" s="31"/>
      <c r="CT177" s="31"/>
      <c r="CU177" s="31"/>
      <c r="CV177" s="31"/>
      <c r="CW177" s="31"/>
      <c r="CX177" s="31"/>
      <c r="CY177" s="31"/>
      <c r="CZ177" s="31"/>
      <c r="DA177" s="31"/>
      <c r="DB177" s="31"/>
      <c r="DC177" s="31"/>
      <c r="DD177" s="31"/>
      <c r="DE177" s="31"/>
      <c r="DF177" s="31"/>
      <c r="DG177" s="31"/>
      <c r="DH177" s="31"/>
      <c r="DI177" s="31"/>
      <c r="DJ177" s="31"/>
      <c r="DK177" s="31"/>
      <c r="DL177" s="31"/>
      <c r="DM177" s="31"/>
      <c r="DN177" s="31"/>
      <c r="DO177" s="31"/>
      <c r="DP177" s="31"/>
      <c r="DQ177" s="31"/>
      <c r="DR177" s="31"/>
      <c r="DS177" s="31"/>
      <c r="DT177" s="31"/>
      <c r="DU177" s="31"/>
      <c r="DV177" s="31"/>
      <c r="DW177" s="31"/>
      <c r="DX177" s="31"/>
      <c r="DY177" s="31"/>
      <c r="DZ177" s="31"/>
      <c r="EA177" s="31"/>
      <c r="EB177" s="31"/>
      <c r="EC177" s="31"/>
      <c r="ED177" s="31"/>
      <c r="EE177" s="31"/>
      <c r="EF177" s="31"/>
      <c r="EG177" s="31"/>
      <c r="EH177" s="31"/>
      <c r="EI177" s="31"/>
      <c r="EJ177" s="31"/>
      <c r="EK177" s="31"/>
      <c r="EL177" s="31"/>
      <c r="EM177" s="31"/>
      <c r="EN177" s="31"/>
      <c r="EO177" s="31"/>
      <c r="EP177" s="31"/>
      <c r="EQ177" s="31"/>
      <c r="ER177" s="31"/>
      <c r="ES177" s="31"/>
      <c r="ET177" s="31"/>
      <c r="EU177" s="31"/>
      <c r="EV177" s="31"/>
      <c r="EW177" s="31"/>
      <c r="EX177" s="31"/>
      <c r="EY177" s="31"/>
      <c r="EZ177" s="31"/>
      <c r="FA177" s="31"/>
      <c r="FB177" s="31"/>
      <c r="FC177" s="31"/>
      <c r="FD177" s="31"/>
      <c r="FE177" s="31"/>
      <c r="FF177" s="31"/>
      <c r="FG177" s="31"/>
      <c r="FH177" s="31"/>
      <c r="FI177" s="31"/>
      <c r="FJ177" s="31"/>
      <c r="FK177" s="31"/>
      <c r="FL177" s="31"/>
      <c r="FM177" s="31"/>
      <c r="FN177" s="31"/>
      <c r="FO177" s="31"/>
      <c r="FP177" s="31"/>
      <c r="FQ177" s="31"/>
      <c r="FR177" s="31"/>
      <c r="FS177" s="31"/>
      <c r="FT177" s="31"/>
      <c r="FU177" s="31"/>
      <c r="FV177" s="31"/>
      <c r="FW177" s="31"/>
      <c r="FX177" s="31"/>
      <c r="FY177" s="31"/>
      <c r="FZ177" s="31"/>
      <c r="GA177" s="31"/>
      <c r="GB177" s="31"/>
      <c r="GC177" s="31"/>
      <c r="GD177" s="31"/>
      <c r="GE177" s="31"/>
      <c r="GF177" s="31"/>
      <c r="GG177" s="31"/>
      <c r="GH177" s="31"/>
      <c r="GI177" s="31"/>
      <c r="GJ177" s="31"/>
      <c r="GK177" s="31"/>
      <c r="GL177" s="31"/>
      <c r="GM177" s="31"/>
      <c r="GN177" s="31"/>
      <c r="GO177" s="31"/>
      <c r="GP177" s="31"/>
      <c r="GQ177" s="31"/>
      <c r="GR177" s="31"/>
      <c r="GS177" s="31"/>
      <c r="GT177" s="31"/>
      <c r="GU177" s="31"/>
      <c r="GV177" s="31"/>
      <c r="GW177" s="31"/>
      <c r="GX177" s="31"/>
      <c r="GY177" s="31"/>
      <c r="GZ177" s="31"/>
      <c r="HA177" s="31"/>
      <c r="HB177" s="31"/>
      <c r="HC177" s="31"/>
      <c r="HD177" s="31"/>
      <c r="HE177" s="31"/>
      <c r="HF177" s="31"/>
      <c r="HG177" s="31"/>
      <c r="HH177" s="31"/>
      <c r="HI177" s="31"/>
      <c r="HJ177" s="31"/>
      <c r="HK177" s="31"/>
      <c r="HL177" s="31"/>
      <c r="HM177" s="31"/>
      <c r="HN177" s="31"/>
      <c r="HO177" s="31"/>
      <c r="HP177" s="31"/>
      <c r="HQ177" s="31"/>
      <c r="HR177" s="31"/>
      <c r="HS177" s="31"/>
      <c r="HT177" s="31"/>
      <c r="HU177" s="31"/>
      <c r="HV177" s="31"/>
      <c r="HW177" s="31"/>
      <c r="HX177" s="31"/>
      <c r="HY177" s="31"/>
      <c r="HZ177" s="31"/>
      <c r="IA177" s="31"/>
      <c r="IB177" s="31"/>
      <c r="IC177" s="31"/>
      <c r="ID177" s="31"/>
      <c r="IE177" s="31"/>
      <c r="IF177" s="31"/>
      <c r="IG177" s="31"/>
      <c r="IH177" s="31"/>
      <c r="II177" s="31"/>
      <c r="IJ177" s="31"/>
      <c r="IK177" s="31"/>
      <c r="IL177" s="31"/>
      <c r="IM177" s="31"/>
      <c r="IN177" s="31"/>
      <c r="IO177" s="31"/>
      <c r="IP177" s="31"/>
      <c r="IQ177" s="31"/>
      <c r="IR177" s="31"/>
      <c r="IS177" s="31"/>
      <c r="IT177" s="31"/>
      <c r="IU177" s="31"/>
      <c r="IV177" s="31"/>
      <c r="IW177" s="31"/>
    </row>
    <row r="178" spans="1:257" ht="30" customHeight="1">
      <c r="A178" s="144">
        <v>4</v>
      </c>
      <c r="B178" s="20" t="s">
        <v>679</v>
      </c>
      <c r="C178" s="146" t="s">
        <v>679</v>
      </c>
      <c r="D178" s="146" t="s">
        <v>80</v>
      </c>
      <c r="E178" s="146" t="s">
        <v>81</v>
      </c>
      <c r="F178" s="135" t="s">
        <v>81</v>
      </c>
      <c r="G178" s="146">
        <v>2017</v>
      </c>
      <c r="H178" s="373">
        <v>27966.62</v>
      </c>
      <c r="I178" s="178" t="s">
        <v>151</v>
      </c>
      <c r="J178" s="175"/>
      <c r="K178" s="20"/>
      <c r="L178" s="274"/>
      <c r="M178" s="271" t="s">
        <v>452</v>
      </c>
      <c r="N178" s="271"/>
      <c r="O178" s="275" t="s">
        <v>680</v>
      </c>
      <c r="P178" s="276"/>
      <c r="Q178" s="275"/>
      <c r="R178" s="23"/>
      <c r="S178" s="20"/>
      <c r="T178" s="20"/>
      <c r="U178" s="20"/>
      <c r="V178" s="20"/>
      <c r="W178" s="20"/>
      <c r="X178" s="20"/>
      <c r="Y178" s="20"/>
      <c r="Z178" s="20"/>
      <c r="AA178" s="122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  <c r="BF178" s="31"/>
      <c r="BG178" s="31"/>
      <c r="BH178" s="31"/>
      <c r="BI178" s="31"/>
      <c r="BJ178" s="31"/>
      <c r="BK178" s="31"/>
      <c r="BL178" s="31"/>
      <c r="BM178" s="31"/>
      <c r="BN178" s="31"/>
      <c r="BO178" s="31"/>
      <c r="BP178" s="31"/>
      <c r="BQ178" s="31"/>
      <c r="BR178" s="31"/>
      <c r="BS178" s="31"/>
      <c r="BT178" s="31"/>
      <c r="BU178" s="31"/>
      <c r="BV178" s="31"/>
      <c r="BW178" s="31"/>
      <c r="BX178" s="31"/>
      <c r="BY178" s="31"/>
      <c r="BZ178" s="31"/>
      <c r="CA178" s="31"/>
      <c r="CB178" s="31"/>
      <c r="CC178" s="31"/>
      <c r="CD178" s="31"/>
      <c r="CE178" s="31"/>
      <c r="CF178" s="31"/>
      <c r="CG178" s="31"/>
      <c r="CH178" s="31"/>
      <c r="CI178" s="31"/>
      <c r="CJ178" s="31"/>
      <c r="CK178" s="31"/>
      <c r="CL178" s="31"/>
      <c r="CM178" s="31"/>
      <c r="CN178" s="31"/>
      <c r="CO178" s="31"/>
      <c r="CP178" s="31"/>
      <c r="CQ178" s="31"/>
      <c r="CR178" s="31"/>
      <c r="CS178" s="31"/>
      <c r="CT178" s="31"/>
      <c r="CU178" s="31"/>
      <c r="CV178" s="31"/>
      <c r="CW178" s="31"/>
      <c r="CX178" s="31"/>
      <c r="CY178" s="31"/>
      <c r="CZ178" s="31"/>
      <c r="DA178" s="31"/>
      <c r="DB178" s="31"/>
      <c r="DC178" s="31"/>
      <c r="DD178" s="31"/>
      <c r="DE178" s="31"/>
      <c r="DF178" s="31"/>
      <c r="DG178" s="31"/>
      <c r="DH178" s="31"/>
      <c r="DI178" s="31"/>
      <c r="DJ178" s="31"/>
      <c r="DK178" s="31"/>
      <c r="DL178" s="31"/>
      <c r="DM178" s="31"/>
      <c r="DN178" s="31"/>
      <c r="DO178" s="31"/>
      <c r="DP178" s="31"/>
      <c r="DQ178" s="31"/>
      <c r="DR178" s="31"/>
      <c r="DS178" s="31"/>
      <c r="DT178" s="31"/>
      <c r="DU178" s="31"/>
      <c r="DV178" s="31"/>
      <c r="DW178" s="31"/>
      <c r="DX178" s="31"/>
      <c r="DY178" s="31"/>
      <c r="DZ178" s="31"/>
      <c r="EA178" s="31"/>
      <c r="EB178" s="31"/>
      <c r="EC178" s="31"/>
      <c r="ED178" s="31"/>
      <c r="EE178" s="31"/>
      <c r="EF178" s="31"/>
      <c r="EG178" s="31"/>
      <c r="EH178" s="31"/>
      <c r="EI178" s="31"/>
      <c r="EJ178" s="31"/>
      <c r="EK178" s="31"/>
      <c r="EL178" s="31"/>
      <c r="EM178" s="31"/>
      <c r="EN178" s="31"/>
      <c r="EO178" s="31"/>
      <c r="EP178" s="31"/>
      <c r="EQ178" s="31"/>
      <c r="ER178" s="31"/>
      <c r="ES178" s="31"/>
      <c r="ET178" s="31"/>
      <c r="EU178" s="31"/>
      <c r="EV178" s="31"/>
      <c r="EW178" s="31"/>
      <c r="EX178" s="31"/>
      <c r="EY178" s="31"/>
      <c r="EZ178" s="31"/>
      <c r="FA178" s="31"/>
      <c r="FB178" s="31"/>
      <c r="FC178" s="31"/>
      <c r="FD178" s="31"/>
      <c r="FE178" s="31"/>
      <c r="FF178" s="31"/>
      <c r="FG178" s="31"/>
      <c r="FH178" s="31"/>
      <c r="FI178" s="31"/>
      <c r="FJ178" s="31"/>
      <c r="FK178" s="31"/>
      <c r="FL178" s="31"/>
      <c r="FM178" s="31"/>
      <c r="FN178" s="31"/>
      <c r="FO178" s="31"/>
      <c r="FP178" s="31"/>
      <c r="FQ178" s="31"/>
      <c r="FR178" s="31"/>
      <c r="FS178" s="31"/>
      <c r="FT178" s="31"/>
      <c r="FU178" s="31"/>
      <c r="FV178" s="31"/>
      <c r="FW178" s="31"/>
      <c r="FX178" s="31"/>
      <c r="FY178" s="31"/>
      <c r="FZ178" s="31"/>
      <c r="GA178" s="31"/>
      <c r="GB178" s="31"/>
      <c r="GC178" s="31"/>
      <c r="GD178" s="31"/>
      <c r="GE178" s="31"/>
      <c r="GF178" s="31"/>
      <c r="GG178" s="31"/>
      <c r="GH178" s="31"/>
      <c r="GI178" s="31"/>
      <c r="GJ178" s="31"/>
      <c r="GK178" s="31"/>
      <c r="GL178" s="31"/>
      <c r="GM178" s="31"/>
      <c r="GN178" s="31"/>
      <c r="GO178" s="31"/>
      <c r="GP178" s="31"/>
      <c r="GQ178" s="31"/>
      <c r="GR178" s="31"/>
      <c r="GS178" s="31"/>
      <c r="GT178" s="31"/>
      <c r="GU178" s="31"/>
      <c r="GV178" s="31"/>
      <c r="GW178" s="31"/>
      <c r="GX178" s="31"/>
      <c r="GY178" s="31"/>
      <c r="GZ178" s="31"/>
      <c r="HA178" s="31"/>
      <c r="HB178" s="31"/>
      <c r="HC178" s="31"/>
      <c r="HD178" s="31"/>
      <c r="HE178" s="31"/>
      <c r="HF178" s="31"/>
      <c r="HG178" s="31"/>
      <c r="HH178" s="31"/>
      <c r="HI178" s="31"/>
      <c r="HJ178" s="31"/>
      <c r="HK178" s="31"/>
      <c r="HL178" s="31"/>
      <c r="HM178" s="31"/>
      <c r="HN178" s="31"/>
      <c r="HO178" s="31"/>
      <c r="HP178" s="31"/>
      <c r="HQ178" s="31"/>
      <c r="HR178" s="31"/>
      <c r="HS178" s="31"/>
      <c r="HT178" s="31"/>
      <c r="HU178" s="31"/>
      <c r="HV178" s="31"/>
      <c r="HW178" s="31"/>
      <c r="HX178" s="31"/>
      <c r="HY178" s="31"/>
      <c r="HZ178" s="31"/>
      <c r="IA178" s="31"/>
      <c r="IB178" s="31"/>
      <c r="IC178" s="31"/>
      <c r="ID178" s="31"/>
      <c r="IE178" s="31"/>
      <c r="IF178" s="31"/>
      <c r="IG178" s="31"/>
      <c r="IH178" s="31"/>
      <c r="II178" s="31"/>
      <c r="IJ178" s="31"/>
      <c r="IK178" s="31"/>
      <c r="IL178" s="31"/>
      <c r="IM178" s="31"/>
      <c r="IN178" s="31"/>
      <c r="IO178" s="31"/>
      <c r="IP178" s="31"/>
      <c r="IQ178" s="31"/>
      <c r="IR178" s="31"/>
      <c r="IS178" s="31"/>
      <c r="IT178" s="31"/>
      <c r="IU178" s="31"/>
      <c r="IV178" s="31"/>
      <c r="IW178" s="31"/>
    </row>
    <row r="179" spans="1:257" ht="30" customHeight="1">
      <c r="A179" s="243">
        <v>5</v>
      </c>
      <c r="B179" s="270" t="s">
        <v>1029</v>
      </c>
      <c r="C179" s="283" t="s">
        <v>493</v>
      </c>
      <c r="D179" s="143" t="s">
        <v>80</v>
      </c>
      <c r="E179" s="143" t="s">
        <v>81</v>
      </c>
      <c r="F179" s="283" t="s">
        <v>81</v>
      </c>
      <c r="G179" s="283">
        <v>1978</v>
      </c>
      <c r="H179" s="369"/>
      <c r="I179" s="178" t="s">
        <v>83</v>
      </c>
      <c r="J179" s="346">
        <v>1652000</v>
      </c>
      <c r="K179" s="59">
        <v>469</v>
      </c>
      <c r="L179" s="271" t="s">
        <v>247</v>
      </c>
      <c r="M179" s="271" t="s">
        <v>512</v>
      </c>
      <c r="N179" s="271"/>
      <c r="O179" s="277" t="s">
        <v>494</v>
      </c>
      <c r="P179" s="277" t="s">
        <v>495</v>
      </c>
      <c r="Q179" s="277" t="s">
        <v>496</v>
      </c>
      <c r="R179" s="23"/>
      <c r="S179" s="271" t="s">
        <v>372</v>
      </c>
      <c r="T179" s="271" t="s">
        <v>372</v>
      </c>
      <c r="U179" s="271" t="s">
        <v>372</v>
      </c>
      <c r="V179" s="271" t="s">
        <v>152</v>
      </c>
      <c r="W179" s="271" t="s">
        <v>372</v>
      </c>
      <c r="X179" s="280">
        <v>469</v>
      </c>
      <c r="Y179" s="277">
        <v>2</v>
      </c>
      <c r="Z179" s="277" t="s">
        <v>80</v>
      </c>
      <c r="AA179" s="281" t="s">
        <v>81</v>
      </c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  <c r="BP179" s="31"/>
      <c r="BQ179" s="31"/>
      <c r="BR179" s="31"/>
      <c r="BS179" s="31"/>
      <c r="BT179" s="31"/>
      <c r="BU179" s="31"/>
      <c r="BV179" s="31"/>
      <c r="BW179" s="31"/>
      <c r="BX179" s="31"/>
      <c r="BY179" s="31"/>
      <c r="BZ179" s="31"/>
      <c r="CA179" s="31"/>
      <c r="CB179" s="31"/>
      <c r="CC179" s="31"/>
      <c r="CD179" s="31"/>
      <c r="CE179" s="31"/>
      <c r="CF179" s="31"/>
      <c r="CG179" s="31"/>
      <c r="CH179" s="31"/>
      <c r="CI179" s="31"/>
      <c r="CJ179" s="31"/>
      <c r="CK179" s="31"/>
      <c r="CL179" s="31"/>
      <c r="CM179" s="31"/>
      <c r="CN179" s="31"/>
      <c r="CO179" s="31"/>
      <c r="CP179" s="31"/>
      <c r="CQ179" s="31"/>
      <c r="CR179" s="31"/>
      <c r="CS179" s="31"/>
      <c r="CT179" s="31"/>
      <c r="CU179" s="31"/>
      <c r="CV179" s="31"/>
      <c r="CW179" s="31"/>
      <c r="CX179" s="31"/>
      <c r="CY179" s="31"/>
      <c r="CZ179" s="31"/>
      <c r="DA179" s="31"/>
      <c r="DB179" s="31"/>
      <c r="DC179" s="31"/>
      <c r="DD179" s="31"/>
      <c r="DE179" s="31"/>
      <c r="DF179" s="31"/>
      <c r="DG179" s="31"/>
      <c r="DH179" s="31"/>
      <c r="DI179" s="31"/>
      <c r="DJ179" s="31"/>
      <c r="DK179" s="31"/>
      <c r="DL179" s="31"/>
      <c r="DM179" s="31"/>
      <c r="DN179" s="31"/>
      <c r="DO179" s="31"/>
      <c r="DP179" s="31"/>
      <c r="DQ179" s="31"/>
      <c r="DR179" s="31"/>
      <c r="DS179" s="31"/>
      <c r="DT179" s="31"/>
      <c r="DU179" s="31"/>
      <c r="DV179" s="31"/>
      <c r="DW179" s="31"/>
      <c r="DX179" s="31"/>
      <c r="DY179" s="31"/>
      <c r="DZ179" s="31"/>
      <c r="EA179" s="31"/>
      <c r="EB179" s="31"/>
      <c r="EC179" s="31"/>
      <c r="ED179" s="31"/>
      <c r="EE179" s="31"/>
      <c r="EF179" s="31"/>
      <c r="EG179" s="31"/>
      <c r="EH179" s="31"/>
      <c r="EI179" s="31"/>
      <c r="EJ179" s="31"/>
      <c r="EK179" s="31"/>
      <c r="EL179" s="31"/>
      <c r="EM179" s="31"/>
      <c r="EN179" s="31"/>
      <c r="EO179" s="31"/>
      <c r="EP179" s="31"/>
      <c r="EQ179" s="31"/>
      <c r="ER179" s="31"/>
      <c r="ES179" s="31"/>
      <c r="ET179" s="31"/>
      <c r="EU179" s="31"/>
      <c r="EV179" s="31"/>
      <c r="EW179" s="31"/>
      <c r="EX179" s="31"/>
      <c r="EY179" s="31"/>
      <c r="EZ179" s="31"/>
      <c r="FA179" s="31"/>
      <c r="FB179" s="31"/>
      <c r="FC179" s="31"/>
      <c r="FD179" s="31"/>
      <c r="FE179" s="31"/>
      <c r="FF179" s="31"/>
      <c r="FG179" s="31"/>
      <c r="FH179" s="31"/>
      <c r="FI179" s="31"/>
      <c r="FJ179" s="31"/>
      <c r="FK179" s="31"/>
      <c r="FL179" s="31"/>
      <c r="FM179" s="31"/>
      <c r="FN179" s="31"/>
      <c r="FO179" s="31"/>
      <c r="FP179" s="31"/>
      <c r="FQ179" s="31"/>
      <c r="FR179" s="31"/>
      <c r="FS179" s="31"/>
      <c r="FT179" s="31"/>
      <c r="FU179" s="31"/>
      <c r="FV179" s="31"/>
      <c r="FW179" s="31"/>
      <c r="FX179" s="31"/>
      <c r="FY179" s="31"/>
      <c r="FZ179" s="31"/>
      <c r="GA179" s="31"/>
      <c r="GB179" s="31"/>
      <c r="GC179" s="31"/>
      <c r="GD179" s="31"/>
      <c r="GE179" s="31"/>
      <c r="GF179" s="31"/>
      <c r="GG179" s="31"/>
      <c r="GH179" s="31"/>
      <c r="GI179" s="31"/>
      <c r="GJ179" s="31"/>
      <c r="GK179" s="31"/>
      <c r="GL179" s="31"/>
      <c r="GM179" s="31"/>
      <c r="GN179" s="31"/>
      <c r="GO179" s="31"/>
      <c r="GP179" s="31"/>
      <c r="GQ179" s="31"/>
      <c r="GR179" s="31"/>
      <c r="GS179" s="31"/>
      <c r="GT179" s="31"/>
      <c r="GU179" s="31"/>
      <c r="GV179" s="31"/>
      <c r="GW179" s="31"/>
      <c r="GX179" s="31"/>
      <c r="GY179" s="31"/>
      <c r="GZ179" s="31"/>
      <c r="HA179" s="31"/>
      <c r="HB179" s="31"/>
      <c r="HC179" s="31"/>
      <c r="HD179" s="31"/>
      <c r="HE179" s="31"/>
      <c r="HF179" s="31"/>
      <c r="HG179" s="31"/>
      <c r="HH179" s="31"/>
      <c r="HI179" s="31"/>
      <c r="HJ179" s="31"/>
      <c r="HK179" s="31"/>
      <c r="HL179" s="31"/>
      <c r="HM179" s="31"/>
      <c r="HN179" s="31"/>
      <c r="HO179" s="31"/>
      <c r="HP179" s="31"/>
      <c r="HQ179" s="31"/>
      <c r="HR179" s="31"/>
      <c r="HS179" s="31"/>
      <c r="HT179" s="31"/>
      <c r="HU179" s="31"/>
      <c r="HV179" s="31"/>
      <c r="HW179" s="31"/>
      <c r="HX179" s="31"/>
      <c r="HY179" s="31"/>
      <c r="HZ179" s="31"/>
      <c r="IA179" s="31"/>
      <c r="IB179" s="31"/>
      <c r="IC179" s="31"/>
      <c r="ID179" s="31"/>
      <c r="IE179" s="31"/>
      <c r="IF179" s="31"/>
      <c r="IG179" s="31"/>
      <c r="IH179" s="31"/>
      <c r="II179" s="31"/>
      <c r="IJ179" s="31"/>
      <c r="IK179" s="31"/>
      <c r="IL179" s="31"/>
      <c r="IM179" s="31"/>
      <c r="IN179" s="31"/>
      <c r="IO179" s="31"/>
      <c r="IP179" s="31"/>
      <c r="IQ179" s="31"/>
      <c r="IR179" s="31"/>
      <c r="IS179" s="31"/>
      <c r="IT179" s="31"/>
      <c r="IU179" s="31"/>
      <c r="IV179" s="31"/>
      <c r="IW179" s="31"/>
    </row>
    <row r="180" spans="1:257" ht="24.6" customHeight="1">
      <c r="A180" s="243">
        <v>6</v>
      </c>
      <c r="B180" s="282" t="s">
        <v>499</v>
      </c>
      <c r="C180" s="243"/>
      <c r="D180" s="243"/>
      <c r="E180" s="243"/>
      <c r="F180" s="243"/>
      <c r="G180" s="243"/>
      <c r="H180" s="374">
        <v>18985.11</v>
      </c>
      <c r="I180" s="178" t="s">
        <v>151</v>
      </c>
      <c r="J180" s="175"/>
      <c r="K180" s="20"/>
      <c r="L180" s="70"/>
      <c r="M180" s="135" t="s">
        <v>515</v>
      </c>
      <c r="N180" s="292"/>
      <c r="O180" s="20"/>
      <c r="P180" s="46"/>
      <c r="Q180" s="20"/>
      <c r="R180" s="23"/>
      <c r="S180" s="20"/>
      <c r="T180" s="20"/>
      <c r="U180" s="20"/>
      <c r="V180" s="20"/>
      <c r="W180" s="20"/>
      <c r="X180" s="20"/>
      <c r="Y180" s="20"/>
      <c r="Z180" s="20"/>
      <c r="AA180" s="122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  <c r="BT180" s="31"/>
      <c r="BU180" s="31"/>
      <c r="BV180" s="31"/>
      <c r="BW180" s="31"/>
      <c r="BX180" s="31"/>
      <c r="BY180" s="31"/>
      <c r="BZ180" s="31"/>
      <c r="CA180" s="31"/>
      <c r="CB180" s="31"/>
      <c r="CC180" s="31"/>
      <c r="CD180" s="31"/>
      <c r="CE180" s="31"/>
      <c r="CF180" s="31"/>
      <c r="CG180" s="31"/>
      <c r="CH180" s="31"/>
      <c r="CI180" s="31"/>
      <c r="CJ180" s="31"/>
      <c r="CK180" s="31"/>
      <c r="CL180" s="31"/>
      <c r="CM180" s="31"/>
      <c r="CN180" s="31"/>
      <c r="CO180" s="31"/>
      <c r="CP180" s="31"/>
      <c r="CQ180" s="31"/>
      <c r="CR180" s="31"/>
      <c r="CS180" s="31"/>
      <c r="CT180" s="31"/>
      <c r="CU180" s="31"/>
      <c r="CV180" s="31"/>
      <c r="CW180" s="31"/>
      <c r="CX180" s="31"/>
      <c r="CY180" s="31"/>
      <c r="CZ180" s="31"/>
      <c r="DA180" s="31"/>
      <c r="DB180" s="31"/>
      <c r="DC180" s="31"/>
      <c r="DD180" s="31"/>
      <c r="DE180" s="31"/>
      <c r="DF180" s="31"/>
      <c r="DG180" s="31"/>
      <c r="DH180" s="31"/>
      <c r="DI180" s="31"/>
      <c r="DJ180" s="31"/>
      <c r="DK180" s="31"/>
      <c r="DL180" s="31"/>
      <c r="DM180" s="31"/>
      <c r="DN180" s="31"/>
      <c r="DO180" s="31"/>
      <c r="DP180" s="31"/>
      <c r="DQ180" s="31"/>
      <c r="DR180" s="31"/>
      <c r="DS180" s="31"/>
      <c r="DT180" s="31"/>
      <c r="DU180" s="31"/>
      <c r="DV180" s="31"/>
      <c r="DW180" s="31"/>
      <c r="DX180" s="31"/>
      <c r="DY180" s="31"/>
      <c r="DZ180" s="31"/>
      <c r="EA180" s="31"/>
      <c r="EB180" s="31"/>
      <c r="EC180" s="31"/>
      <c r="ED180" s="31"/>
      <c r="EE180" s="31"/>
      <c r="EF180" s="31"/>
      <c r="EG180" s="31"/>
      <c r="EH180" s="31"/>
      <c r="EI180" s="31"/>
      <c r="EJ180" s="31"/>
      <c r="EK180" s="31"/>
      <c r="EL180" s="31"/>
      <c r="EM180" s="31"/>
      <c r="EN180" s="31"/>
      <c r="EO180" s="31"/>
      <c r="EP180" s="31"/>
      <c r="EQ180" s="31"/>
      <c r="ER180" s="31"/>
      <c r="ES180" s="31"/>
      <c r="ET180" s="31"/>
      <c r="EU180" s="31"/>
      <c r="EV180" s="31"/>
      <c r="EW180" s="31"/>
      <c r="EX180" s="31"/>
      <c r="EY180" s="31"/>
      <c r="EZ180" s="31"/>
      <c r="FA180" s="31"/>
      <c r="FB180" s="31"/>
      <c r="FC180" s="31"/>
      <c r="FD180" s="31"/>
      <c r="FE180" s="31"/>
      <c r="FF180" s="31"/>
      <c r="FG180" s="31"/>
      <c r="FH180" s="31"/>
      <c r="FI180" s="31"/>
      <c r="FJ180" s="31"/>
      <c r="FK180" s="31"/>
      <c r="FL180" s="31"/>
      <c r="FM180" s="31"/>
      <c r="FN180" s="31"/>
      <c r="FO180" s="31"/>
      <c r="FP180" s="31"/>
      <c r="FQ180" s="31"/>
      <c r="FR180" s="31"/>
      <c r="FS180" s="31"/>
      <c r="FT180" s="31"/>
      <c r="FU180" s="31"/>
      <c r="FV180" s="31"/>
      <c r="FW180" s="31"/>
      <c r="FX180" s="31"/>
      <c r="FY180" s="31"/>
      <c r="FZ180" s="31"/>
      <c r="GA180" s="31"/>
      <c r="GB180" s="31"/>
      <c r="GC180" s="31"/>
      <c r="GD180" s="31"/>
      <c r="GE180" s="31"/>
      <c r="GF180" s="31"/>
      <c r="GG180" s="31"/>
      <c r="GH180" s="31"/>
      <c r="GI180" s="31"/>
      <c r="GJ180" s="31"/>
      <c r="GK180" s="31"/>
      <c r="GL180" s="31"/>
      <c r="GM180" s="31"/>
      <c r="GN180" s="31"/>
      <c r="GO180" s="31"/>
      <c r="GP180" s="31"/>
      <c r="GQ180" s="31"/>
      <c r="GR180" s="31"/>
      <c r="GS180" s="31"/>
      <c r="GT180" s="31"/>
      <c r="GU180" s="31"/>
      <c r="GV180" s="31"/>
      <c r="GW180" s="31"/>
      <c r="GX180" s="31"/>
      <c r="GY180" s="31"/>
      <c r="GZ180" s="31"/>
      <c r="HA180" s="31"/>
      <c r="HB180" s="31"/>
      <c r="HC180" s="31"/>
      <c r="HD180" s="31"/>
      <c r="HE180" s="31"/>
      <c r="HF180" s="31"/>
      <c r="HG180" s="31"/>
      <c r="HH180" s="31"/>
      <c r="HI180" s="31"/>
      <c r="HJ180" s="31"/>
      <c r="HK180" s="31"/>
      <c r="HL180" s="31"/>
      <c r="HM180" s="31"/>
      <c r="HN180" s="31"/>
      <c r="HO180" s="31"/>
      <c r="HP180" s="31"/>
      <c r="HQ180" s="31"/>
      <c r="HR180" s="31"/>
      <c r="HS180" s="31"/>
      <c r="HT180" s="31"/>
      <c r="HU180" s="31"/>
      <c r="HV180" s="31"/>
      <c r="HW180" s="31"/>
      <c r="HX180" s="31"/>
      <c r="HY180" s="31"/>
      <c r="HZ180" s="31"/>
      <c r="IA180" s="31"/>
      <c r="IB180" s="31"/>
      <c r="IC180" s="31"/>
      <c r="ID180" s="31"/>
      <c r="IE180" s="31"/>
      <c r="IF180" s="31"/>
      <c r="IG180" s="31"/>
      <c r="IH180" s="31"/>
      <c r="II180" s="31"/>
      <c r="IJ180" s="31"/>
      <c r="IK180" s="31"/>
      <c r="IL180" s="31"/>
      <c r="IM180" s="31"/>
      <c r="IN180" s="31"/>
      <c r="IO180" s="31"/>
      <c r="IP180" s="31"/>
      <c r="IQ180" s="31"/>
      <c r="IR180" s="31"/>
      <c r="IS180" s="31"/>
      <c r="IT180" s="31"/>
      <c r="IU180" s="31"/>
      <c r="IV180" s="31"/>
      <c r="IW180" s="31"/>
    </row>
    <row r="181" spans="1:257" ht="24.6" customHeight="1">
      <c r="A181" s="144">
        <v>7</v>
      </c>
      <c r="B181" s="282" t="s">
        <v>498</v>
      </c>
      <c r="C181" s="243"/>
      <c r="D181" s="243"/>
      <c r="E181" s="243"/>
      <c r="F181" s="243"/>
      <c r="G181" s="243"/>
      <c r="H181" s="374">
        <v>1257.5</v>
      </c>
      <c r="I181" s="178" t="s">
        <v>151</v>
      </c>
      <c r="J181" s="175"/>
      <c r="K181" s="20"/>
      <c r="L181" s="70"/>
      <c r="M181" s="135" t="s">
        <v>515</v>
      </c>
      <c r="N181" s="292"/>
      <c r="O181" s="20"/>
      <c r="P181" s="46"/>
      <c r="Q181" s="20"/>
      <c r="R181" s="23"/>
      <c r="S181" s="20"/>
      <c r="T181" s="20"/>
      <c r="U181" s="20"/>
      <c r="V181" s="20"/>
      <c r="W181" s="20"/>
      <c r="X181" s="20"/>
      <c r="Y181" s="20"/>
      <c r="Z181" s="20"/>
      <c r="AA181" s="122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  <c r="BM181" s="31"/>
      <c r="BN181" s="31"/>
      <c r="BO181" s="31"/>
      <c r="BP181" s="31"/>
      <c r="BQ181" s="31"/>
      <c r="BR181" s="31"/>
      <c r="BS181" s="31"/>
      <c r="BT181" s="31"/>
      <c r="BU181" s="31"/>
      <c r="BV181" s="31"/>
      <c r="BW181" s="31"/>
      <c r="BX181" s="31"/>
      <c r="BY181" s="31"/>
      <c r="BZ181" s="31"/>
      <c r="CA181" s="31"/>
      <c r="CB181" s="31"/>
      <c r="CC181" s="31"/>
      <c r="CD181" s="31"/>
      <c r="CE181" s="31"/>
      <c r="CF181" s="31"/>
      <c r="CG181" s="31"/>
      <c r="CH181" s="31"/>
      <c r="CI181" s="31"/>
      <c r="CJ181" s="31"/>
      <c r="CK181" s="31"/>
      <c r="CL181" s="31"/>
      <c r="CM181" s="31"/>
      <c r="CN181" s="31"/>
      <c r="CO181" s="31"/>
      <c r="CP181" s="31"/>
      <c r="CQ181" s="31"/>
      <c r="CR181" s="31"/>
      <c r="CS181" s="31"/>
      <c r="CT181" s="31"/>
      <c r="CU181" s="31"/>
      <c r="CV181" s="31"/>
      <c r="CW181" s="31"/>
      <c r="CX181" s="31"/>
      <c r="CY181" s="31"/>
      <c r="CZ181" s="31"/>
      <c r="DA181" s="31"/>
      <c r="DB181" s="31"/>
      <c r="DC181" s="31"/>
      <c r="DD181" s="31"/>
      <c r="DE181" s="31"/>
      <c r="DF181" s="31"/>
      <c r="DG181" s="31"/>
      <c r="DH181" s="31"/>
      <c r="DI181" s="31"/>
      <c r="DJ181" s="31"/>
      <c r="DK181" s="31"/>
      <c r="DL181" s="31"/>
      <c r="DM181" s="31"/>
      <c r="DN181" s="31"/>
      <c r="DO181" s="31"/>
      <c r="DP181" s="31"/>
      <c r="DQ181" s="31"/>
      <c r="DR181" s="31"/>
      <c r="DS181" s="31"/>
      <c r="DT181" s="31"/>
      <c r="DU181" s="31"/>
      <c r="DV181" s="31"/>
      <c r="DW181" s="31"/>
      <c r="DX181" s="31"/>
      <c r="DY181" s="31"/>
      <c r="DZ181" s="31"/>
      <c r="EA181" s="31"/>
      <c r="EB181" s="31"/>
      <c r="EC181" s="31"/>
      <c r="ED181" s="31"/>
      <c r="EE181" s="31"/>
      <c r="EF181" s="31"/>
      <c r="EG181" s="31"/>
      <c r="EH181" s="31"/>
      <c r="EI181" s="31"/>
      <c r="EJ181" s="31"/>
      <c r="EK181" s="31"/>
      <c r="EL181" s="31"/>
      <c r="EM181" s="31"/>
      <c r="EN181" s="31"/>
      <c r="EO181" s="31"/>
      <c r="EP181" s="31"/>
      <c r="EQ181" s="31"/>
      <c r="ER181" s="31"/>
      <c r="ES181" s="31"/>
      <c r="ET181" s="31"/>
      <c r="EU181" s="31"/>
      <c r="EV181" s="31"/>
      <c r="EW181" s="31"/>
      <c r="EX181" s="31"/>
      <c r="EY181" s="31"/>
      <c r="EZ181" s="31"/>
      <c r="FA181" s="31"/>
      <c r="FB181" s="31"/>
      <c r="FC181" s="31"/>
      <c r="FD181" s="31"/>
      <c r="FE181" s="31"/>
      <c r="FF181" s="31"/>
      <c r="FG181" s="31"/>
      <c r="FH181" s="31"/>
      <c r="FI181" s="31"/>
      <c r="FJ181" s="31"/>
      <c r="FK181" s="31"/>
      <c r="FL181" s="31"/>
      <c r="FM181" s="31"/>
      <c r="FN181" s="31"/>
      <c r="FO181" s="31"/>
      <c r="FP181" s="31"/>
      <c r="FQ181" s="31"/>
      <c r="FR181" s="31"/>
      <c r="FS181" s="31"/>
      <c r="FT181" s="31"/>
      <c r="FU181" s="31"/>
      <c r="FV181" s="31"/>
      <c r="FW181" s="31"/>
      <c r="FX181" s="31"/>
      <c r="FY181" s="31"/>
      <c r="FZ181" s="31"/>
      <c r="GA181" s="31"/>
      <c r="GB181" s="31"/>
      <c r="GC181" s="31"/>
      <c r="GD181" s="31"/>
      <c r="GE181" s="31"/>
      <c r="GF181" s="31"/>
      <c r="GG181" s="31"/>
      <c r="GH181" s="31"/>
      <c r="GI181" s="31"/>
      <c r="GJ181" s="31"/>
      <c r="GK181" s="31"/>
      <c r="GL181" s="31"/>
      <c r="GM181" s="31"/>
      <c r="GN181" s="31"/>
      <c r="GO181" s="31"/>
      <c r="GP181" s="31"/>
      <c r="GQ181" s="31"/>
      <c r="GR181" s="31"/>
      <c r="GS181" s="31"/>
      <c r="GT181" s="31"/>
      <c r="GU181" s="31"/>
      <c r="GV181" s="31"/>
      <c r="GW181" s="31"/>
      <c r="GX181" s="31"/>
      <c r="GY181" s="31"/>
      <c r="GZ181" s="31"/>
      <c r="HA181" s="31"/>
      <c r="HB181" s="31"/>
      <c r="HC181" s="31"/>
      <c r="HD181" s="31"/>
      <c r="HE181" s="31"/>
      <c r="HF181" s="31"/>
      <c r="HG181" s="31"/>
      <c r="HH181" s="31"/>
      <c r="HI181" s="31"/>
      <c r="HJ181" s="31"/>
      <c r="HK181" s="31"/>
      <c r="HL181" s="31"/>
      <c r="HM181" s="31"/>
      <c r="HN181" s="31"/>
      <c r="HO181" s="31"/>
      <c r="HP181" s="31"/>
      <c r="HQ181" s="31"/>
      <c r="HR181" s="31"/>
      <c r="HS181" s="31"/>
      <c r="HT181" s="31"/>
      <c r="HU181" s="31"/>
      <c r="HV181" s="31"/>
      <c r="HW181" s="31"/>
      <c r="HX181" s="31"/>
      <c r="HY181" s="31"/>
      <c r="HZ181" s="31"/>
      <c r="IA181" s="31"/>
      <c r="IB181" s="31"/>
      <c r="IC181" s="31"/>
      <c r="ID181" s="31"/>
      <c r="IE181" s="31"/>
      <c r="IF181" s="31"/>
      <c r="IG181" s="31"/>
      <c r="IH181" s="31"/>
      <c r="II181" s="31"/>
      <c r="IJ181" s="31"/>
      <c r="IK181" s="31"/>
      <c r="IL181" s="31"/>
      <c r="IM181" s="31"/>
      <c r="IN181" s="31"/>
      <c r="IO181" s="31"/>
      <c r="IP181" s="31"/>
      <c r="IQ181" s="31"/>
      <c r="IR181" s="31"/>
      <c r="IS181" s="31"/>
      <c r="IT181" s="31"/>
      <c r="IU181" s="31"/>
      <c r="IV181" s="31"/>
      <c r="IW181" s="31"/>
    </row>
    <row r="182" spans="1:257" ht="24.6" customHeight="1">
      <c r="A182" s="243">
        <v>8</v>
      </c>
      <c r="B182" s="282" t="s">
        <v>465</v>
      </c>
      <c r="C182" s="243"/>
      <c r="D182" s="243"/>
      <c r="E182" s="243"/>
      <c r="F182" s="243"/>
      <c r="G182" s="243"/>
      <c r="H182" s="374">
        <v>5641.94</v>
      </c>
      <c r="I182" s="178" t="s">
        <v>151</v>
      </c>
      <c r="J182" s="178"/>
      <c r="K182" s="20"/>
      <c r="L182" s="70"/>
      <c r="M182" s="135" t="s">
        <v>515</v>
      </c>
      <c r="N182" s="292"/>
      <c r="O182" s="20"/>
      <c r="P182" s="46"/>
      <c r="Q182" s="20"/>
      <c r="R182" s="23"/>
      <c r="S182" s="20"/>
      <c r="T182" s="20"/>
      <c r="U182" s="20"/>
      <c r="V182" s="20"/>
      <c r="W182" s="20"/>
      <c r="X182" s="20"/>
      <c r="Y182" s="20"/>
      <c r="Z182" s="20"/>
      <c r="AA182" s="122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  <c r="BZ182" s="31"/>
      <c r="CA182" s="31"/>
      <c r="CB182" s="31"/>
      <c r="CC182" s="31"/>
      <c r="CD182" s="31"/>
      <c r="CE182" s="31"/>
      <c r="CF182" s="31"/>
      <c r="CG182" s="31"/>
      <c r="CH182" s="31"/>
      <c r="CI182" s="31"/>
      <c r="CJ182" s="31"/>
      <c r="CK182" s="31"/>
      <c r="CL182" s="31"/>
      <c r="CM182" s="31"/>
      <c r="CN182" s="31"/>
      <c r="CO182" s="31"/>
      <c r="CP182" s="31"/>
      <c r="CQ182" s="31"/>
      <c r="CR182" s="31"/>
      <c r="CS182" s="31"/>
      <c r="CT182" s="31"/>
      <c r="CU182" s="31"/>
      <c r="CV182" s="31"/>
      <c r="CW182" s="31"/>
      <c r="CX182" s="31"/>
      <c r="CY182" s="31"/>
      <c r="CZ182" s="31"/>
      <c r="DA182" s="31"/>
      <c r="DB182" s="31"/>
      <c r="DC182" s="31"/>
      <c r="DD182" s="31"/>
      <c r="DE182" s="31"/>
      <c r="DF182" s="31"/>
      <c r="DG182" s="31"/>
      <c r="DH182" s="31"/>
      <c r="DI182" s="31"/>
      <c r="DJ182" s="31"/>
      <c r="DK182" s="31"/>
      <c r="DL182" s="31"/>
      <c r="DM182" s="31"/>
      <c r="DN182" s="31"/>
      <c r="DO182" s="31"/>
      <c r="DP182" s="31"/>
      <c r="DQ182" s="31"/>
      <c r="DR182" s="31"/>
      <c r="DS182" s="31"/>
      <c r="DT182" s="31"/>
      <c r="DU182" s="31"/>
      <c r="DV182" s="31"/>
      <c r="DW182" s="31"/>
      <c r="DX182" s="31"/>
      <c r="DY182" s="31"/>
      <c r="DZ182" s="31"/>
      <c r="EA182" s="31"/>
      <c r="EB182" s="31"/>
      <c r="EC182" s="31"/>
      <c r="ED182" s="31"/>
      <c r="EE182" s="31"/>
      <c r="EF182" s="31"/>
      <c r="EG182" s="31"/>
      <c r="EH182" s="31"/>
      <c r="EI182" s="31"/>
      <c r="EJ182" s="31"/>
      <c r="EK182" s="31"/>
      <c r="EL182" s="31"/>
      <c r="EM182" s="31"/>
      <c r="EN182" s="31"/>
      <c r="EO182" s="31"/>
      <c r="EP182" s="31"/>
      <c r="EQ182" s="31"/>
      <c r="ER182" s="31"/>
      <c r="ES182" s="31"/>
      <c r="ET182" s="31"/>
      <c r="EU182" s="31"/>
      <c r="EV182" s="31"/>
      <c r="EW182" s="31"/>
      <c r="EX182" s="31"/>
      <c r="EY182" s="31"/>
      <c r="EZ182" s="31"/>
      <c r="FA182" s="31"/>
      <c r="FB182" s="31"/>
      <c r="FC182" s="31"/>
      <c r="FD182" s="31"/>
      <c r="FE182" s="31"/>
      <c r="FF182" s="31"/>
      <c r="FG182" s="31"/>
      <c r="FH182" s="31"/>
      <c r="FI182" s="31"/>
      <c r="FJ182" s="31"/>
      <c r="FK182" s="31"/>
      <c r="FL182" s="31"/>
      <c r="FM182" s="31"/>
      <c r="FN182" s="31"/>
      <c r="FO182" s="31"/>
      <c r="FP182" s="31"/>
      <c r="FQ182" s="31"/>
      <c r="FR182" s="31"/>
      <c r="FS182" s="31"/>
      <c r="FT182" s="31"/>
      <c r="FU182" s="31"/>
      <c r="FV182" s="31"/>
      <c r="FW182" s="31"/>
      <c r="FX182" s="31"/>
      <c r="FY182" s="31"/>
      <c r="FZ182" s="31"/>
      <c r="GA182" s="31"/>
      <c r="GB182" s="31"/>
      <c r="GC182" s="31"/>
      <c r="GD182" s="31"/>
      <c r="GE182" s="31"/>
      <c r="GF182" s="31"/>
      <c r="GG182" s="31"/>
      <c r="GH182" s="31"/>
      <c r="GI182" s="31"/>
      <c r="GJ182" s="31"/>
      <c r="GK182" s="31"/>
      <c r="GL182" s="31"/>
      <c r="GM182" s="31"/>
      <c r="GN182" s="31"/>
      <c r="GO182" s="31"/>
      <c r="GP182" s="31"/>
      <c r="GQ182" s="31"/>
      <c r="GR182" s="31"/>
      <c r="GS182" s="31"/>
      <c r="GT182" s="31"/>
      <c r="GU182" s="31"/>
      <c r="GV182" s="31"/>
      <c r="GW182" s="31"/>
      <c r="GX182" s="31"/>
      <c r="GY182" s="31"/>
      <c r="GZ182" s="31"/>
      <c r="HA182" s="31"/>
      <c r="HB182" s="31"/>
      <c r="HC182" s="31"/>
      <c r="HD182" s="31"/>
      <c r="HE182" s="31"/>
      <c r="HF182" s="31"/>
      <c r="HG182" s="31"/>
      <c r="HH182" s="31"/>
      <c r="HI182" s="31"/>
      <c r="HJ182" s="31"/>
      <c r="HK182" s="31"/>
      <c r="HL182" s="31"/>
      <c r="HM182" s="31"/>
      <c r="HN182" s="31"/>
      <c r="HO182" s="31"/>
      <c r="HP182" s="31"/>
      <c r="HQ182" s="31"/>
      <c r="HR182" s="31"/>
      <c r="HS182" s="31"/>
      <c r="HT182" s="31"/>
      <c r="HU182" s="31"/>
      <c r="HV182" s="31"/>
      <c r="HW182" s="31"/>
      <c r="HX182" s="31"/>
      <c r="HY182" s="31"/>
      <c r="HZ182" s="31"/>
      <c r="IA182" s="31"/>
      <c r="IB182" s="31"/>
      <c r="IC182" s="31"/>
      <c r="ID182" s="31"/>
      <c r="IE182" s="31"/>
      <c r="IF182" s="31"/>
      <c r="IG182" s="31"/>
      <c r="IH182" s="31"/>
      <c r="II182" s="31"/>
      <c r="IJ182" s="31"/>
      <c r="IK182" s="31"/>
      <c r="IL182" s="31"/>
      <c r="IM182" s="31"/>
      <c r="IN182" s="31"/>
      <c r="IO182" s="31"/>
      <c r="IP182" s="31"/>
      <c r="IQ182" s="31"/>
      <c r="IR182" s="31"/>
      <c r="IS182" s="31"/>
      <c r="IT182" s="31"/>
      <c r="IU182" s="31"/>
      <c r="IV182" s="31"/>
      <c r="IW182" s="31"/>
    </row>
    <row r="183" spans="1:257" ht="24" customHeight="1">
      <c r="A183" s="421" t="s">
        <v>0</v>
      </c>
      <c r="B183" s="422"/>
      <c r="C183" s="422"/>
      <c r="D183" s="422"/>
      <c r="E183" s="422"/>
      <c r="F183" s="422"/>
      <c r="G183" s="423"/>
      <c r="H183" s="417" t="s">
        <v>0</v>
      </c>
      <c r="I183" s="418">
        <f>SUM(H175:J182)</f>
        <v>5714974.7700000005</v>
      </c>
      <c r="J183" s="419">
        <f>H182+H181+H180+J179+H178+H177+H176+H175</f>
        <v>5714974.7699999996</v>
      </c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</row>
    <row r="184" spans="1:257" ht="24.75" customHeight="1">
      <c r="A184" s="420" t="s">
        <v>614</v>
      </c>
      <c r="B184" s="420"/>
      <c r="C184" s="420"/>
      <c r="D184" s="420"/>
      <c r="E184" s="420"/>
      <c r="F184" s="420"/>
      <c r="G184" s="420"/>
      <c r="H184" s="420"/>
      <c r="I184" s="341"/>
      <c r="J184" s="341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</row>
    <row r="185" spans="1:257" ht="30" customHeight="1">
      <c r="A185" s="90">
        <v>1</v>
      </c>
      <c r="B185" s="66" t="s">
        <v>456</v>
      </c>
      <c r="C185" s="146"/>
      <c r="D185" s="146" t="s">
        <v>80</v>
      </c>
      <c r="E185" s="146" t="s">
        <v>81</v>
      </c>
      <c r="F185" s="243" t="s">
        <v>81</v>
      </c>
      <c r="G185" s="146">
        <v>1961</v>
      </c>
      <c r="H185" s="140"/>
      <c r="I185" s="178" t="s">
        <v>83</v>
      </c>
      <c r="J185" s="346">
        <v>2219000</v>
      </c>
      <c r="K185" s="80">
        <v>962.65</v>
      </c>
      <c r="L185" s="29" t="s">
        <v>457</v>
      </c>
      <c r="M185" s="146" t="s">
        <v>458</v>
      </c>
      <c r="N185" s="243"/>
      <c r="O185" s="146" t="s">
        <v>459</v>
      </c>
      <c r="P185" s="146" t="s">
        <v>459</v>
      </c>
      <c r="Q185" s="146" t="s">
        <v>460</v>
      </c>
      <c r="R185" s="146" t="s">
        <v>372</v>
      </c>
      <c r="S185" s="146" t="s">
        <v>372</v>
      </c>
      <c r="T185" s="146" t="s">
        <v>372</v>
      </c>
      <c r="U185" s="146" t="s">
        <v>371</v>
      </c>
      <c r="V185" s="146" t="s">
        <v>467</v>
      </c>
      <c r="W185" s="146" t="s">
        <v>372</v>
      </c>
      <c r="X185" s="80">
        <v>962.65</v>
      </c>
      <c r="Y185" s="80">
        <v>2</v>
      </c>
      <c r="Z185" s="80" t="s">
        <v>468</v>
      </c>
      <c r="AA185" s="23" t="s">
        <v>81</v>
      </c>
    </row>
    <row r="186" spans="1:257" ht="30" customHeight="1">
      <c r="A186" s="20">
        <v>2</v>
      </c>
      <c r="B186" s="66" t="s">
        <v>461</v>
      </c>
      <c r="C186" s="146"/>
      <c r="D186" s="146" t="s">
        <v>80</v>
      </c>
      <c r="E186" s="146" t="s">
        <v>81</v>
      </c>
      <c r="F186" s="243" t="s">
        <v>81</v>
      </c>
      <c r="G186" s="146">
        <v>1961</v>
      </c>
      <c r="H186" s="140"/>
      <c r="I186" s="178" t="s">
        <v>83</v>
      </c>
      <c r="J186" s="346">
        <v>363000</v>
      </c>
      <c r="K186" s="64">
        <v>99.6</v>
      </c>
      <c r="L186" s="29" t="s">
        <v>457</v>
      </c>
      <c r="M186" s="146" t="s">
        <v>458</v>
      </c>
      <c r="N186" s="243"/>
      <c r="O186" s="146" t="s">
        <v>459</v>
      </c>
      <c r="P186" s="146" t="s">
        <v>459</v>
      </c>
      <c r="Q186" s="39" t="s">
        <v>460</v>
      </c>
      <c r="R186" s="146" t="s">
        <v>372</v>
      </c>
      <c r="S186" s="146" t="s">
        <v>372</v>
      </c>
      <c r="T186" s="146" t="s">
        <v>372</v>
      </c>
      <c r="U186" s="146" t="s">
        <v>371</v>
      </c>
      <c r="V186" s="146" t="s">
        <v>467</v>
      </c>
      <c r="W186" s="146" t="s">
        <v>372</v>
      </c>
      <c r="X186" s="64">
        <v>99.6</v>
      </c>
      <c r="Y186" s="48"/>
      <c r="Z186" s="48"/>
      <c r="AA186" s="48"/>
    </row>
    <row r="187" spans="1:257" s="31" customFormat="1" ht="30" customHeight="1">
      <c r="A187" s="20">
        <v>3</v>
      </c>
      <c r="B187" s="66" t="s">
        <v>462</v>
      </c>
      <c r="C187" s="146"/>
      <c r="D187" s="146"/>
      <c r="E187" s="146" t="s">
        <v>81</v>
      </c>
      <c r="F187" s="243" t="s">
        <v>81</v>
      </c>
      <c r="G187" s="146" t="s">
        <v>463</v>
      </c>
      <c r="H187" s="176">
        <v>9000</v>
      </c>
      <c r="I187" s="178" t="s">
        <v>151</v>
      </c>
      <c r="J187" s="175"/>
      <c r="K187" s="48"/>
      <c r="L187" s="146" t="s">
        <v>152</v>
      </c>
      <c r="M187" s="146" t="s">
        <v>458</v>
      </c>
      <c r="N187" s="243"/>
      <c r="O187" s="48"/>
      <c r="P187" s="48"/>
      <c r="Q187" s="11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  <c r="IV187" s="6"/>
      <c r="IW187" s="6"/>
    </row>
    <row r="188" spans="1:257" s="31" customFormat="1" ht="30" customHeight="1">
      <c r="A188" s="20">
        <v>4</v>
      </c>
      <c r="B188" s="66" t="s">
        <v>464</v>
      </c>
      <c r="C188" s="146"/>
      <c r="D188" s="146"/>
      <c r="E188" s="146" t="s">
        <v>81</v>
      </c>
      <c r="F188" s="243" t="s">
        <v>81</v>
      </c>
      <c r="G188" s="146">
        <v>1961</v>
      </c>
      <c r="H188" s="176">
        <v>33127.26</v>
      </c>
      <c r="I188" s="178" t="s">
        <v>151</v>
      </c>
      <c r="J188" s="175"/>
      <c r="K188" s="48"/>
      <c r="L188" s="146" t="s">
        <v>152</v>
      </c>
      <c r="M188" s="146" t="s">
        <v>458</v>
      </c>
      <c r="N188" s="243"/>
      <c r="O188" s="48"/>
      <c r="P188" s="48"/>
      <c r="Q188" s="118"/>
      <c r="R188" s="48"/>
      <c r="S188" s="48"/>
      <c r="T188" s="48"/>
      <c r="U188" s="48"/>
      <c r="V188" s="48"/>
      <c r="W188" s="48"/>
      <c r="X188" s="48"/>
      <c r="Y188" s="43"/>
      <c r="Z188" s="43"/>
      <c r="AA188" s="43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  <c r="IV188" s="6"/>
      <c r="IW188" s="6"/>
    </row>
    <row r="189" spans="1:257" ht="30" customHeight="1">
      <c r="A189" s="20">
        <v>5</v>
      </c>
      <c r="B189" s="66" t="s">
        <v>465</v>
      </c>
      <c r="C189" s="146"/>
      <c r="D189" s="146"/>
      <c r="E189" s="146" t="s">
        <v>81</v>
      </c>
      <c r="F189" s="243" t="s">
        <v>81</v>
      </c>
      <c r="G189" s="146" t="s">
        <v>466</v>
      </c>
      <c r="H189" s="176">
        <v>17693.689999999999</v>
      </c>
      <c r="I189" s="178" t="s">
        <v>151</v>
      </c>
      <c r="J189" s="175"/>
      <c r="K189" s="48"/>
      <c r="L189" s="146" t="s">
        <v>152</v>
      </c>
      <c r="M189" s="146" t="s">
        <v>458</v>
      </c>
      <c r="N189" s="243"/>
      <c r="O189" s="48"/>
      <c r="P189" s="48"/>
      <c r="Q189" s="118"/>
      <c r="R189" s="48"/>
      <c r="S189" s="48"/>
      <c r="T189" s="48"/>
      <c r="U189" s="48"/>
      <c r="V189" s="48"/>
      <c r="W189" s="48"/>
      <c r="X189" s="48"/>
      <c r="Y189" s="43"/>
      <c r="Z189" s="43"/>
      <c r="AA189" s="43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  <c r="BM189" s="31"/>
      <c r="BN189" s="31"/>
      <c r="BO189" s="31"/>
      <c r="BP189" s="31"/>
      <c r="BQ189" s="31"/>
      <c r="BR189" s="31"/>
      <c r="BS189" s="31"/>
      <c r="BT189" s="31"/>
      <c r="BU189" s="31"/>
      <c r="BV189" s="31"/>
      <c r="BW189" s="31"/>
      <c r="BX189" s="31"/>
      <c r="BY189" s="31"/>
      <c r="BZ189" s="31"/>
      <c r="CA189" s="31"/>
      <c r="CB189" s="31"/>
      <c r="CC189" s="31"/>
      <c r="CD189" s="31"/>
      <c r="CE189" s="31"/>
      <c r="CF189" s="31"/>
      <c r="CG189" s="31"/>
      <c r="CH189" s="31"/>
      <c r="CI189" s="31"/>
      <c r="CJ189" s="31"/>
      <c r="CK189" s="31"/>
      <c r="CL189" s="31"/>
      <c r="CM189" s="31"/>
      <c r="CN189" s="31"/>
      <c r="CO189" s="31"/>
      <c r="CP189" s="31"/>
      <c r="CQ189" s="31"/>
      <c r="CR189" s="31"/>
      <c r="CS189" s="31"/>
      <c r="CT189" s="31"/>
      <c r="CU189" s="31"/>
      <c r="CV189" s="31"/>
      <c r="CW189" s="31"/>
      <c r="CX189" s="31"/>
      <c r="CY189" s="31"/>
      <c r="CZ189" s="31"/>
      <c r="DA189" s="31"/>
      <c r="DB189" s="31"/>
      <c r="DC189" s="31"/>
      <c r="DD189" s="31"/>
      <c r="DE189" s="31"/>
      <c r="DF189" s="31"/>
      <c r="DG189" s="31"/>
      <c r="DH189" s="31"/>
      <c r="DI189" s="31"/>
      <c r="DJ189" s="31"/>
      <c r="DK189" s="31"/>
      <c r="DL189" s="31"/>
      <c r="DM189" s="31"/>
      <c r="DN189" s="31"/>
      <c r="DO189" s="31"/>
      <c r="DP189" s="31"/>
      <c r="DQ189" s="31"/>
      <c r="DR189" s="31"/>
      <c r="DS189" s="31"/>
      <c r="DT189" s="31"/>
      <c r="DU189" s="31"/>
      <c r="DV189" s="31"/>
      <c r="DW189" s="31"/>
      <c r="DX189" s="31"/>
      <c r="DY189" s="31"/>
      <c r="DZ189" s="31"/>
      <c r="EA189" s="31"/>
      <c r="EB189" s="31"/>
      <c r="EC189" s="31"/>
      <c r="ED189" s="31"/>
      <c r="EE189" s="31"/>
      <c r="EF189" s="31"/>
      <c r="EG189" s="31"/>
      <c r="EH189" s="31"/>
      <c r="EI189" s="31"/>
      <c r="EJ189" s="31"/>
      <c r="EK189" s="31"/>
      <c r="EL189" s="31"/>
      <c r="EM189" s="31"/>
      <c r="EN189" s="31"/>
      <c r="EO189" s="31"/>
      <c r="EP189" s="31"/>
      <c r="EQ189" s="31"/>
      <c r="ER189" s="31"/>
      <c r="ES189" s="31"/>
      <c r="ET189" s="31"/>
      <c r="EU189" s="31"/>
      <c r="EV189" s="31"/>
      <c r="EW189" s="31"/>
      <c r="EX189" s="31"/>
      <c r="EY189" s="31"/>
      <c r="EZ189" s="31"/>
      <c r="FA189" s="31"/>
      <c r="FB189" s="31"/>
      <c r="FC189" s="31"/>
      <c r="FD189" s="31"/>
      <c r="FE189" s="31"/>
      <c r="FF189" s="31"/>
      <c r="FG189" s="31"/>
      <c r="FH189" s="31"/>
      <c r="FI189" s="31"/>
      <c r="FJ189" s="31"/>
      <c r="FK189" s="31"/>
      <c r="FL189" s="31"/>
      <c r="FM189" s="31"/>
      <c r="FN189" s="31"/>
      <c r="FO189" s="31"/>
      <c r="FP189" s="31"/>
      <c r="FQ189" s="31"/>
      <c r="FR189" s="31"/>
      <c r="FS189" s="31"/>
      <c r="FT189" s="31"/>
      <c r="FU189" s="31"/>
      <c r="FV189" s="31"/>
      <c r="FW189" s="31"/>
      <c r="FX189" s="31"/>
      <c r="FY189" s="31"/>
      <c r="FZ189" s="31"/>
      <c r="GA189" s="31"/>
      <c r="GB189" s="31"/>
      <c r="GC189" s="31"/>
      <c r="GD189" s="31"/>
      <c r="GE189" s="31"/>
      <c r="GF189" s="31"/>
      <c r="GG189" s="31"/>
      <c r="GH189" s="31"/>
      <c r="GI189" s="31"/>
      <c r="GJ189" s="31"/>
      <c r="GK189" s="31"/>
      <c r="GL189" s="31"/>
      <c r="GM189" s="31"/>
      <c r="GN189" s="31"/>
      <c r="GO189" s="31"/>
      <c r="GP189" s="31"/>
      <c r="GQ189" s="31"/>
      <c r="GR189" s="31"/>
      <c r="GS189" s="31"/>
      <c r="GT189" s="31"/>
      <c r="GU189" s="31"/>
      <c r="GV189" s="31"/>
      <c r="GW189" s="31"/>
      <c r="GX189" s="31"/>
      <c r="GY189" s="31"/>
      <c r="GZ189" s="31"/>
      <c r="HA189" s="31"/>
      <c r="HB189" s="31"/>
      <c r="HC189" s="31"/>
      <c r="HD189" s="31"/>
      <c r="HE189" s="31"/>
      <c r="HF189" s="31"/>
      <c r="HG189" s="31"/>
      <c r="HH189" s="31"/>
      <c r="HI189" s="31"/>
      <c r="HJ189" s="31"/>
      <c r="HK189" s="31"/>
      <c r="HL189" s="31"/>
      <c r="HM189" s="31"/>
      <c r="HN189" s="31"/>
      <c r="HO189" s="31"/>
      <c r="HP189" s="31"/>
      <c r="HQ189" s="31"/>
      <c r="HR189" s="31"/>
      <c r="HS189" s="31"/>
      <c r="HT189" s="31"/>
      <c r="HU189" s="31"/>
      <c r="HV189" s="31"/>
      <c r="HW189" s="31"/>
      <c r="HX189" s="31"/>
      <c r="HY189" s="31"/>
      <c r="HZ189" s="31"/>
      <c r="IA189" s="31"/>
      <c r="IB189" s="31"/>
      <c r="IC189" s="31"/>
      <c r="ID189" s="31"/>
      <c r="IE189" s="31"/>
      <c r="IF189" s="31"/>
      <c r="IG189" s="31"/>
      <c r="IH189" s="31"/>
      <c r="II189" s="31"/>
      <c r="IJ189" s="31"/>
      <c r="IK189" s="31"/>
      <c r="IL189" s="31"/>
      <c r="IM189" s="31"/>
      <c r="IN189" s="31"/>
      <c r="IO189" s="31"/>
      <c r="IP189" s="31"/>
      <c r="IQ189" s="31"/>
      <c r="IR189" s="31"/>
      <c r="IS189" s="31"/>
      <c r="IT189" s="31"/>
      <c r="IU189" s="31"/>
      <c r="IV189" s="31"/>
      <c r="IW189" s="31"/>
    </row>
    <row r="190" spans="1:257" ht="22.2" customHeight="1">
      <c r="A190" s="99"/>
      <c r="B190" s="98"/>
      <c r="C190" s="47"/>
      <c r="D190" s="47"/>
      <c r="E190" s="47"/>
      <c r="F190" s="47"/>
      <c r="G190" s="101" t="s">
        <v>0</v>
      </c>
      <c r="H190" s="176">
        <f>SUM(H185:H189)</f>
        <v>59820.95</v>
      </c>
      <c r="I190" s="178"/>
      <c r="J190" s="178"/>
      <c r="K190" s="48"/>
      <c r="L190" s="146"/>
      <c r="M190" s="146"/>
      <c r="N190" s="243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1"/>
      <c r="BM190" s="31"/>
      <c r="BN190" s="31"/>
      <c r="BO190" s="31"/>
      <c r="BP190" s="31"/>
      <c r="BQ190" s="31"/>
      <c r="BR190" s="31"/>
      <c r="BS190" s="31"/>
      <c r="BT190" s="31"/>
      <c r="BU190" s="31"/>
      <c r="BV190" s="31"/>
      <c r="BW190" s="31"/>
      <c r="BX190" s="31"/>
      <c r="BY190" s="31"/>
      <c r="BZ190" s="31"/>
      <c r="CA190" s="31"/>
      <c r="CB190" s="31"/>
      <c r="CC190" s="31"/>
      <c r="CD190" s="31"/>
      <c r="CE190" s="31"/>
      <c r="CF190" s="31"/>
      <c r="CG190" s="31"/>
      <c r="CH190" s="31"/>
      <c r="CI190" s="31"/>
      <c r="CJ190" s="31"/>
      <c r="CK190" s="31"/>
      <c r="CL190" s="31"/>
      <c r="CM190" s="31"/>
      <c r="CN190" s="31"/>
      <c r="CO190" s="31"/>
      <c r="CP190" s="31"/>
      <c r="CQ190" s="31"/>
      <c r="CR190" s="31"/>
      <c r="CS190" s="31"/>
      <c r="CT190" s="31"/>
      <c r="CU190" s="31"/>
      <c r="CV190" s="31"/>
      <c r="CW190" s="31"/>
      <c r="CX190" s="31"/>
      <c r="CY190" s="31"/>
      <c r="CZ190" s="31"/>
      <c r="DA190" s="31"/>
      <c r="DB190" s="31"/>
      <c r="DC190" s="31"/>
      <c r="DD190" s="31"/>
      <c r="DE190" s="31"/>
      <c r="DF190" s="31"/>
      <c r="DG190" s="31"/>
      <c r="DH190" s="31"/>
      <c r="DI190" s="31"/>
      <c r="DJ190" s="31"/>
      <c r="DK190" s="31"/>
      <c r="DL190" s="31"/>
      <c r="DM190" s="31"/>
      <c r="DN190" s="31"/>
      <c r="DO190" s="31"/>
      <c r="DP190" s="31"/>
      <c r="DQ190" s="31"/>
      <c r="DR190" s="31"/>
      <c r="DS190" s="31"/>
      <c r="DT190" s="31"/>
      <c r="DU190" s="31"/>
      <c r="DV190" s="31"/>
      <c r="DW190" s="31"/>
      <c r="DX190" s="31"/>
      <c r="DY190" s="31"/>
      <c r="DZ190" s="31"/>
      <c r="EA190" s="31"/>
      <c r="EB190" s="31"/>
      <c r="EC190" s="31"/>
      <c r="ED190" s="31"/>
      <c r="EE190" s="31"/>
      <c r="EF190" s="31"/>
      <c r="EG190" s="31"/>
      <c r="EH190" s="31"/>
      <c r="EI190" s="31"/>
      <c r="EJ190" s="31"/>
      <c r="EK190" s="31"/>
      <c r="EL190" s="31"/>
      <c r="EM190" s="31"/>
      <c r="EN190" s="31"/>
      <c r="EO190" s="31"/>
      <c r="EP190" s="31"/>
      <c r="EQ190" s="31"/>
      <c r="ER190" s="31"/>
      <c r="ES190" s="31"/>
      <c r="ET190" s="31"/>
      <c r="EU190" s="31"/>
      <c r="EV190" s="31"/>
      <c r="EW190" s="31"/>
      <c r="EX190" s="31"/>
      <c r="EY190" s="31"/>
      <c r="EZ190" s="31"/>
      <c r="FA190" s="31"/>
      <c r="FB190" s="31"/>
      <c r="FC190" s="31"/>
      <c r="FD190" s="31"/>
      <c r="FE190" s="31"/>
      <c r="FF190" s="31"/>
      <c r="FG190" s="31"/>
      <c r="FH190" s="31"/>
      <c r="FI190" s="31"/>
      <c r="FJ190" s="31"/>
      <c r="FK190" s="31"/>
      <c r="FL190" s="31"/>
      <c r="FM190" s="31"/>
      <c r="FN190" s="31"/>
      <c r="FO190" s="31"/>
      <c r="FP190" s="31"/>
      <c r="FQ190" s="31"/>
      <c r="FR190" s="31"/>
      <c r="FS190" s="31"/>
      <c r="FT190" s="31"/>
      <c r="FU190" s="31"/>
      <c r="FV190" s="31"/>
      <c r="FW190" s="31"/>
      <c r="FX190" s="31"/>
      <c r="FY190" s="31"/>
      <c r="FZ190" s="31"/>
      <c r="GA190" s="31"/>
      <c r="GB190" s="31"/>
      <c r="GC190" s="31"/>
      <c r="GD190" s="31"/>
      <c r="GE190" s="31"/>
      <c r="GF190" s="31"/>
      <c r="GG190" s="31"/>
      <c r="GH190" s="31"/>
      <c r="GI190" s="31"/>
      <c r="GJ190" s="31"/>
      <c r="GK190" s="31"/>
      <c r="GL190" s="31"/>
      <c r="GM190" s="31"/>
      <c r="GN190" s="31"/>
      <c r="GO190" s="31"/>
      <c r="GP190" s="31"/>
      <c r="GQ190" s="31"/>
      <c r="GR190" s="31"/>
      <c r="GS190" s="31"/>
      <c r="GT190" s="31"/>
      <c r="GU190" s="31"/>
      <c r="GV190" s="31"/>
      <c r="GW190" s="31"/>
      <c r="GX190" s="31"/>
      <c r="GY190" s="31"/>
      <c r="GZ190" s="31"/>
      <c r="HA190" s="31"/>
      <c r="HB190" s="31"/>
      <c r="HC190" s="31"/>
      <c r="HD190" s="31"/>
      <c r="HE190" s="31"/>
      <c r="HF190" s="31"/>
      <c r="HG190" s="31"/>
      <c r="HH190" s="31"/>
      <c r="HI190" s="31"/>
      <c r="HJ190" s="31"/>
      <c r="HK190" s="31"/>
      <c r="HL190" s="31"/>
      <c r="HM190" s="31"/>
      <c r="HN190" s="31"/>
      <c r="HO190" s="31"/>
      <c r="HP190" s="31"/>
      <c r="HQ190" s="31"/>
      <c r="HR190" s="31"/>
      <c r="HS190" s="31"/>
      <c r="HT190" s="31"/>
      <c r="HU190" s="31"/>
      <c r="HV190" s="31"/>
      <c r="HW190" s="31"/>
      <c r="HX190" s="31"/>
      <c r="HY190" s="31"/>
      <c r="HZ190" s="31"/>
      <c r="IA190" s="31"/>
      <c r="IB190" s="31"/>
      <c r="IC190" s="31"/>
      <c r="ID190" s="31"/>
      <c r="IE190" s="31"/>
      <c r="IF190" s="31"/>
      <c r="IG190" s="31"/>
      <c r="IH190" s="31"/>
      <c r="II190" s="31"/>
      <c r="IJ190" s="31"/>
      <c r="IK190" s="31"/>
      <c r="IL190" s="31"/>
      <c r="IM190" s="31"/>
      <c r="IN190" s="31"/>
      <c r="IO190" s="31"/>
      <c r="IP190" s="31"/>
      <c r="IQ190" s="31"/>
      <c r="IR190" s="31"/>
      <c r="IS190" s="31"/>
      <c r="IT190" s="31"/>
      <c r="IU190" s="31"/>
      <c r="IV190" s="31"/>
      <c r="IW190" s="31"/>
    </row>
    <row r="191" spans="1:257" ht="22.2" customHeight="1">
      <c r="A191" s="421" t="s">
        <v>0</v>
      </c>
      <c r="B191" s="422"/>
      <c r="C191" s="422"/>
      <c r="D191" s="422"/>
      <c r="E191" s="422"/>
      <c r="F191" s="422"/>
      <c r="G191" s="423"/>
      <c r="H191" s="417" t="s">
        <v>0</v>
      </c>
      <c r="I191" s="418">
        <f>SUM(H185:J190)</f>
        <v>2701641.9</v>
      </c>
      <c r="J191" s="419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</row>
    <row r="192" spans="1:257" ht="24.75" customHeight="1" thickBot="1">
      <c r="A192" s="450" t="s">
        <v>629</v>
      </c>
      <c r="B192" s="450"/>
      <c r="C192" s="450"/>
      <c r="D192" s="450"/>
      <c r="E192" s="450"/>
      <c r="F192" s="450"/>
      <c r="G192" s="450"/>
      <c r="H192" s="450"/>
      <c r="I192" s="342"/>
      <c r="J192" s="342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</row>
    <row r="193" spans="1:257" ht="30" customHeight="1">
      <c r="A193" s="144">
        <v>1</v>
      </c>
      <c r="B193" s="71" t="s">
        <v>461</v>
      </c>
      <c r="C193" s="162" t="s">
        <v>57</v>
      </c>
      <c r="D193" s="162" t="s">
        <v>80</v>
      </c>
      <c r="E193" s="162" t="s">
        <v>81</v>
      </c>
      <c r="F193" s="244"/>
      <c r="G193" s="74" t="s">
        <v>471</v>
      </c>
      <c r="H193" s="141"/>
      <c r="I193" s="175" t="s">
        <v>83</v>
      </c>
      <c r="J193" s="346">
        <v>1823000</v>
      </c>
      <c r="K193" s="80">
        <v>500</v>
      </c>
      <c r="L193" s="49" t="s">
        <v>769</v>
      </c>
      <c r="M193" s="441" t="s">
        <v>472</v>
      </c>
      <c r="N193" s="293" t="s">
        <v>1042</v>
      </c>
      <c r="O193" s="162" t="s">
        <v>91</v>
      </c>
      <c r="P193" s="162" t="s">
        <v>459</v>
      </c>
      <c r="Q193" s="162" t="s">
        <v>473</v>
      </c>
      <c r="R193" s="162" t="s">
        <v>371</v>
      </c>
      <c r="S193" s="162" t="s">
        <v>372</v>
      </c>
      <c r="T193" s="162" t="s">
        <v>372</v>
      </c>
      <c r="U193" s="162" t="s">
        <v>371</v>
      </c>
      <c r="V193" s="162" t="s">
        <v>480</v>
      </c>
      <c r="W193" s="162" t="s">
        <v>371</v>
      </c>
      <c r="X193" s="80">
        <v>500</v>
      </c>
      <c r="Y193" s="80">
        <v>1</v>
      </c>
      <c r="Z193" s="64" t="s">
        <v>81</v>
      </c>
      <c r="AA193" s="64" t="s">
        <v>81</v>
      </c>
    </row>
    <row r="194" spans="1:257" ht="30" customHeight="1">
      <c r="A194" s="146">
        <v>2</v>
      </c>
      <c r="B194" s="71" t="s">
        <v>474</v>
      </c>
      <c r="C194" s="162" t="s">
        <v>57</v>
      </c>
      <c r="D194" s="162" t="s">
        <v>80</v>
      </c>
      <c r="E194" s="162" t="s">
        <v>81</v>
      </c>
      <c r="F194" s="244"/>
      <c r="G194" s="74" t="s">
        <v>471</v>
      </c>
      <c r="H194" s="141"/>
      <c r="I194" s="175" t="s">
        <v>83</v>
      </c>
      <c r="J194" s="346">
        <v>824000</v>
      </c>
      <c r="K194" s="117">
        <v>234</v>
      </c>
      <c r="L194" s="49" t="s">
        <v>770</v>
      </c>
      <c r="M194" s="442"/>
      <c r="N194" s="279" t="s">
        <v>1042</v>
      </c>
      <c r="O194" s="162" t="s">
        <v>91</v>
      </c>
      <c r="P194" s="162" t="s">
        <v>459</v>
      </c>
      <c r="Q194" s="162" t="s">
        <v>473</v>
      </c>
      <c r="R194" s="162" t="s">
        <v>371</v>
      </c>
      <c r="S194" s="162" t="s">
        <v>372</v>
      </c>
      <c r="T194" s="162" t="s">
        <v>372</v>
      </c>
      <c r="U194" s="162" t="s">
        <v>371</v>
      </c>
      <c r="V194" s="162" t="s">
        <v>481</v>
      </c>
      <c r="W194" s="162" t="s">
        <v>371</v>
      </c>
      <c r="X194" s="117">
        <v>234</v>
      </c>
      <c r="Y194" s="80">
        <v>1</v>
      </c>
      <c r="Z194" s="80" t="s">
        <v>80</v>
      </c>
      <c r="AA194" s="64" t="s">
        <v>81</v>
      </c>
    </row>
    <row r="195" spans="1:257" ht="21.6" customHeight="1">
      <c r="A195" s="146">
        <v>3</v>
      </c>
      <c r="B195" s="71" t="s">
        <v>475</v>
      </c>
      <c r="C195" s="162" t="s">
        <v>57</v>
      </c>
      <c r="D195" s="162" t="s">
        <v>80</v>
      </c>
      <c r="E195" s="162" t="s">
        <v>81</v>
      </c>
      <c r="F195" s="244"/>
      <c r="G195" s="74" t="s">
        <v>471</v>
      </c>
      <c r="H195" s="141"/>
      <c r="I195" s="175" t="s">
        <v>83</v>
      </c>
      <c r="J195" s="346">
        <v>31000</v>
      </c>
      <c r="K195" s="117">
        <v>12</v>
      </c>
      <c r="L195" s="49" t="s">
        <v>771</v>
      </c>
      <c r="M195" s="442"/>
      <c r="N195" s="279"/>
      <c r="O195" s="162" t="s">
        <v>91</v>
      </c>
      <c r="P195" s="162" t="s">
        <v>459</v>
      </c>
      <c r="Q195" s="162" t="s">
        <v>159</v>
      </c>
      <c r="R195" s="162" t="s">
        <v>371</v>
      </c>
      <c r="S195" s="162" t="s">
        <v>482</v>
      </c>
      <c r="T195" s="162" t="s">
        <v>480</v>
      </c>
      <c r="U195" s="162" t="s">
        <v>372</v>
      </c>
      <c r="V195" s="162" t="s">
        <v>482</v>
      </c>
      <c r="W195" s="162" t="s">
        <v>482</v>
      </c>
      <c r="X195" s="117">
        <v>12</v>
      </c>
      <c r="Y195" s="80">
        <v>1</v>
      </c>
      <c r="Z195" s="64" t="s">
        <v>81</v>
      </c>
      <c r="AA195" s="64" t="s">
        <v>81</v>
      </c>
    </row>
    <row r="196" spans="1:257" s="31" customFormat="1" ht="30" customHeight="1">
      <c r="A196" s="146">
        <v>4</v>
      </c>
      <c r="B196" s="71" t="s">
        <v>443</v>
      </c>
      <c r="C196" s="162" t="s">
        <v>57</v>
      </c>
      <c r="D196" s="162" t="s">
        <v>80</v>
      </c>
      <c r="E196" s="162" t="s">
        <v>81</v>
      </c>
      <c r="F196" s="244"/>
      <c r="G196" s="162">
        <v>1936</v>
      </c>
      <c r="H196" s="141"/>
      <c r="I196" s="175" t="s">
        <v>83</v>
      </c>
      <c r="J196" s="346">
        <v>4707000</v>
      </c>
      <c r="K196" s="117">
        <v>2042</v>
      </c>
      <c r="L196" s="49" t="s">
        <v>772</v>
      </c>
      <c r="M196" s="443"/>
      <c r="N196" s="279" t="s">
        <v>1042</v>
      </c>
      <c r="O196" s="80" t="s">
        <v>91</v>
      </c>
      <c r="P196" s="80" t="s">
        <v>459</v>
      </c>
      <c r="Q196" s="80" t="s">
        <v>476</v>
      </c>
      <c r="R196" s="162" t="s">
        <v>371</v>
      </c>
      <c r="S196" s="162" t="s">
        <v>372</v>
      </c>
      <c r="T196" s="162" t="s">
        <v>372</v>
      </c>
      <c r="U196" s="162" t="s">
        <v>371</v>
      </c>
      <c r="V196" s="162" t="s">
        <v>482</v>
      </c>
      <c r="W196" s="162" t="s">
        <v>371</v>
      </c>
      <c r="X196" s="117">
        <v>2042</v>
      </c>
      <c r="Y196" s="80">
        <v>4</v>
      </c>
      <c r="Z196" s="80" t="s">
        <v>483</v>
      </c>
      <c r="AA196" s="64" t="s">
        <v>81</v>
      </c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  <c r="IV196" s="6"/>
      <c r="IW196" s="6"/>
    </row>
    <row r="197" spans="1:257" s="31" customFormat="1" ht="30" customHeight="1">
      <c r="A197" s="146">
        <v>5</v>
      </c>
      <c r="B197" s="66" t="s">
        <v>477</v>
      </c>
      <c r="C197" s="146"/>
      <c r="D197" s="146"/>
      <c r="E197" s="81"/>
      <c r="F197" s="81"/>
      <c r="G197" s="82"/>
      <c r="H197" s="176">
        <v>472426.7</v>
      </c>
      <c r="I197" s="178" t="s">
        <v>151</v>
      </c>
      <c r="J197" s="175"/>
      <c r="K197" s="67">
        <v>968</v>
      </c>
      <c r="L197" s="146" t="s">
        <v>773</v>
      </c>
      <c r="M197" s="146" t="s">
        <v>478</v>
      </c>
      <c r="N197" s="243"/>
      <c r="O197" s="48"/>
      <c r="P197" s="48"/>
      <c r="Q197" s="48"/>
      <c r="R197" s="48"/>
      <c r="S197" s="48"/>
      <c r="T197" s="48"/>
      <c r="U197" s="117"/>
      <c r="V197" s="80"/>
      <c r="W197" s="80"/>
      <c r="X197" s="67">
        <v>968</v>
      </c>
      <c r="Y197" s="43"/>
      <c r="Z197" s="43"/>
      <c r="AA197" s="43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  <c r="IV197" s="6"/>
      <c r="IW197" s="6"/>
    </row>
    <row r="198" spans="1:257" ht="25.8" customHeight="1">
      <c r="A198" s="146">
        <v>6</v>
      </c>
      <c r="B198" s="66" t="s">
        <v>479</v>
      </c>
      <c r="C198" s="146"/>
      <c r="D198" s="146"/>
      <c r="E198" s="81"/>
      <c r="F198" s="81"/>
      <c r="G198" s="82"/>
      <c r="H198" s="176">
        <v>57315.6</v>
      </c>
      <c r="I198" s="178" t="s">
        <v>151</v>
      </c>
      <c r="J198" s="343"/>
      <c r="K198" s="48"/>
      <c r="L198" s="146"/>
      <c r="M198" s="146" t="s">
        <v>478</v>
      </c>
      <c r="N198" s="243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3"/>
      <c r="Z198" s="43"/>
      <c r="AA198" s="43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  <c r="BE198" s="31"/>
      <c r="BF198" s="31"/>
      <c r="BG198" s="31"/>
      <c r="BH198" s="31"/>
      <c r="BI198" s="31"/>
      <c r="BJ198" s="31"/>
      <c r="BK198" s="31"/>
      <c r="BL198" s="31"/>
      <c r="BM198" s="31"/>
      <c r="BN198" s="31"/>
      <c r="BO198" s="31"/>
      <c r="BP198" s="31"/>
      <c r="BQ198" s="31"/>
      <c r="BR198" s="31"/>
      <c r="BS198" s="31"/>
      <c r="BT198" s="31"/>
      <c r="BU198" s="31"/>
      <c r="BV198" s="31"/>
      <c r="BW198" s="31"/>
      <c r="BX198" s="31"/>
      <c r="BY198" s="31"/>
      <c r="BZ198" s="31"/>
      <c r="CA198" s="31"/>
      <c r="CB198" s="31"/>
      <c r="CC198" s="31"/>
      <c r="CD198" s="31"/>
      <c r="CE198" s="31"/>
      <c r="CF198" s="31"/>
      <c r="CG198" s="31"/>
      <c r="CH198" s="31"/>
      <c r="CI198" s="31"/>
      <c r="CJ198" s="31"/>
      <c r="CK198" s="31"/>
      <c r="CL198" s="31"/>
      <c r="CM198" s="31"/>
      <c r="CN198" s="31"/>
      <c r="CO198" s="31"/>
      <c r="CP198" s="31"/>
      <c r="CQ198" s="31"/>
      <c r="CR198" s="31"/>
      <c r="CS198" s="31"/>
      <c r="CT198" s="31"/>
      <c r="CU198" s="31"/>
      <c r="CV198" s="31"/>
      <c r="CW198" s="31"/>
      <c r="CX198" s="31"/>
      <c r="CY198" s="31"/>
      <c r="CZ198" s="31"/>
      <c r="DA198" s="31"/>
      <c r="DB198" s="31"/>
      <c r="DC198" s="31"/>
      <c r="DD198" s="31"/>
      <c r="DE198" s="31"/>
      <c r="DF198" s="31"/>
      <c r="DG198" s="31"/>
      <c r="DH198" s="31"/>
      <c r="DI198" s="31"/>
      <c r="DJ198" s="31"/>
      <c r="DK198" s="31"/>
      <c r="DL198" s="31"/>
      <c r="DM198" s="31"/>
      <c r="DN198" s="31"/>
      <c r="DO198" s="31"/>
      <c r="DP198" s="31"/>
      <c r="DQ198" s="31"/>
      <c r="DR198" s="31"/>
      <c r="DS198" s="31"/>
      <c r="DT198" s="31"/>
      <c r="DU198" s="31"/>
      <c r="DV198" s="31"/>
      <c r="DW198" s="31"/>
      <c r="DX198" s="31"/>
      <c r="DY198" s="31"/>
      <c r="DZ198" s="31"/>
      <c r="EA198" s="31"/>
      <c r="EB198" s="31"/>
      <c r="EC198" s="31"/>
      <c r="ED198" s="31"/>
      <c r="EE198" s="31"/>
      <c r="EF198" s="31"/>
      <c r="EG198" s="31"/>
      <c r="EH198" s="31"/>
      <c r="EI198" s="31"/>
      <c r="EJ198" s="31"/>
      <c r="EK198" s="31"/>
      <c r="EL198" s="31"/>
      <c r="EM198" s="31"/>
      <c r="EN198" s="31"/>
      <c r="EO198" s="31"/>
      <c r="EP198" s="31"/>
      <c r="EQ198" s="31"/>
      <c r="ER198" s="31"/>
      <c r="ES198" s="31"/>
      <c r="ET198" s="31"/>
      <c r="EU198" s="31"/>
      <c r="EV198" s="31"/>
      <c r="EW198" s="31"/>
      <c r="EX198" s="31"/>
      <c r="EY198" s="31"/>
      <c r="EZ198" s="31"/>
      <c r="FA198" s="31"/>
      <c r="FB198" s="31"/>
      <c r="FC198" s="31"/>
      <c r="FD198" s="31"/>
      <c r="FE198" s="31"/>
      <c r="FF198" s="31"/>
      <c r="FG198" s="31"/>
      <c r="FH198" s="31"/>
      <c r="FI198" s="31"/>
      <c r="FJ198" s="31"/>
      <c r="FK198" s="31"/>
      <c r="FL198" s="31"/>
      <c r="FM198" s="31"/>
      <c r="FN198" s="31"/>
      <c r="FO198" s="31"/>
      <c r="FP198" s="31"/>
      <c r="FQ198" s="31"/>
      <c r="FR198" s="31"/>
      <c r="FS198" s="31"/>
      <c r="FT198" s="31"/>
      <c r="FU198" s="31"/>
      <c r="FV198" s="31"/>
      <c r="FW198" s="31"/>
      <c r="FX198" s="31"/>
      <c r="FY198" s="31"/>
      <c r="FZ198" s="31"/>
      <c r="GA198" s="31"/>
      <c r="GB198" s="31"/>
      <c r="GC198" s="31"/>
      <c r="GD198" s="31"/>
      <c r="GE198" s="31"/>
      <c r="GF198" s="31"/>
      <c r="GG198" s="31"/>
      <c r="GH198" s="31"/>
      <c r="GI198" s="31"/>
      <c r="GJ198" s="31"/>
      <c r="GK198" s="31"/>
      <c r="GL198" s="31"/>
      <c r="GM198" s="31"/>
      <c r="GN198" s="31"/>
      <c r="GO198" s="31"/>
      <c r="GP198" s="31"/>
      <c r="GQ198" s="31"/>
      <c r="GR198" s="31"/>
      <c r="GS198" s="31"/>
      <c r="GT198" s="31"/>
      <c r="GU198" s="31"/>
      <c r="GV198" s="31"/>
      <c r="GW198" s="31"/>
      <c r="GX198" s="31"/>
      <c r="GY198" s="31"/>
      <c r="GZ198" s="31"/>
      <c r="HA198" s="31"/>
      <c r="HB198" s="31"/>
      <c r="HC198" s="31"/>
      <c r="HD198" s="31"/>
      <c r="HE198" s="31"/>
      <c r="HF198" s="31"/>
      <c r="HG198" s="31"/>
      <c r="HH198" s="31"/>
      <c r="HI198" s="31"/>
      <c r="HJ198" s="31"/>
      <c r="HK198" s="31"/>
      <c r="HL198" s="31"/>
      <c r="HM198" s="31"/>
      <c r="HN198" s="31"/>
      <c r="HO198" s="31"/>
      <c r="HP198" s="31"/>
      <c r="HQ198" s="31"/>
      <c r="HR198" s="31"/>
      <c r="HS198" s="31"/>
      <c r="HT198" s="31"/>
      <c r="HU198" s="31"/>
      <c r="HV198" s="31"/>
      <c r="HW198" s="31"/>
      <c r="HX198" s="31"/>
      <c r="HY198" s="31"/>
      <c r="HZ198" s="31"/>
      <c r="IA198" s="31"/>
      <c r="IB198" s="31"/>
      <c r="IC198" s="31"/>
      <c r="ID198" s="31"/>
      <c r="IE198" s="31"/>
      <c r="IF198" s="31"/>
      <c r="IG198" s="31"/>
      <c r="IH198" s="31"/>
      <c r="II198" s="31"/>
      <c r="IJ198" s="31"/>
      <c r="IK198" s="31"/>
      <c r="IL198" s="31"/>
      <c r="IM198" s="31"/>
      <c r="IN198" s="31"/>
      <c r="IO198" s="31"/>
      <c r="IP198" s="31"/>
      <c r="IQ198" s="31"/>
      <c r="IR198" s="31"/>
      <c r="IS198" s="31"/>
      <c r="IT198" s="31"/>
      <c r="IU198" s="31"/>
      <c r="IV198" s="31"/>
      <c r="IW198" s="31"/>
    </row>
    <row r="199" spans="1:257" ht="21.6" customHeight="1">
      <c r="A199" s="421" t="s">
        <v>0</v>
      </c>
      <c r="B199" s="422"/>
      <c r="C199" s="422"/>
      <c r="D199" s="422"/>
      <c r="E199" s="422"/>
      <c r="F199" s="422"/>
      <c r="G199" s="423"/>
      <c r="H199" s="417" t="s">
        <v>0</v>
      </c>
      <c r="I199" s="418">
        <f>SUM(H193:J198)</f>
        <v>7914742.2999999998</v>
      </c>
      <c r="J199" s="419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</row>
    <row r="200" spans="1:257" ht="25.5" customHeight="1">
      <c r="A200" s="451" t="s">
        <v>573</v>
      </c>
      <c r="B200" s="451"/>
      <c r="C200" s="451"/>
      <c r="D200" s="451"/>
      <c r="E200" s="451"/>
      <c r="F200" s="451"/>
      <c r="G200" s="451"/>
      <c r="H200" s="451"/>
      <c r="I200" s="344"/>
      <c r="J200" s="344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</row>
    <row r="201" spans="1:257" ht="37.950000000000003" customHeight="1">
      <c r="A201" s="90">
        <v>1</v>
      </c>
      <c r="B201" s="66" t="s">
        <v>573</v>
      </c>
      <c r="C201" s="146"/>
      <c r="D201" s="146" t="s">
        <v>80</v>
      </c>
      <c r="E201" s="162" t="s">
        <v>81</v>
      </c>
      <c r="F201" s="247" t="s">
        <v>81</v>
      </c>
      <c r="G201" s="146">
        <v>1960</v>
      </c>
      <c r="H201" s="141"/>
      <c r="I201" s="175" t="s">
        <v>83</v>
      </c>
      <c r="J201" s="346">
        <v>3484000</v>
      </c>
      <c r="K201" s="113">
        <v>989</v>
      </c>
      <c r="L201" s="162" t="s">
        <v>487</v>
      </c>
      <c r="M201" s="146" t="s">
        <v>488</v>
      </c>
      <c r="N201" s="295"/>
      <c r="O201" s="113" t="s">
        <v>489</v>
      </c>
      <c r="P201" s="113" t="s">
        <v>490</v>
      </c>
      <c r="Q201" s="113" t="s">
        <v>491</v>
      </c>
      <c r="R201" s="83" t="s">
        <v>372</v>
      </c>
      <c r="S201" s="83" t="s">
        <v>372</v>
      </c>
      <c r="T201" s="83" t="s">
        <v>372</v>
      </c>
      <c r="U201" s="83" t="s">
        <v>372</v>
      </c>
      <c r="V201" s="83" t="s">
        <v>152</v>
      </c>
      <c r="W201" s="83" t="s">
        <v>372</v>
      </c>
      <c r="X201" s="113">
        <v>989</v>
      </c>
      <c r="Y201" s="113">
        <v>2</v>
      </c>
      <c r="Z201" s="113" t="s">
        <v>80</v>
      </c>
      <c r="AA201" s="21" t="s">
        <v>81</v>
      </c>
    </row>
    <row r="202" spans="1:257" ht="30" customHeight="1">
      <c r="A202" s="20">
        <v>2</v>
      </c>
      <c r="B202" s="71" t="s">
        <v>492</v>
      </c>
      <c r="C202" s="428" t="s">
        <v>493</v>
      </c>
      <c r="D202" s="162" t="s">
        <v>80</v>
      </c>
      <c r="E202" s="162" t="s">
        <v>81</v>
      </c>
      <c r="F202" s="247" t="s">
        <v>81</v>
      </c>
      <c r="G202" s="428">
        <v>1978</v>
      </c>
      <c r="H202" s="444"/>
      <c r="I202" s="433" t="s">
        <v>83</v>
      </c>
      <c r="J202" s="365">
        <v>1652000</v>
      </c>
      <c r="K202" s="115">
        <v>469</v>
      </c>
      <c r="L202" s="428" t="s">
        <v>487</v>
      </c>
      <c r="M202" s="162" t="s">
        <v>512</v>
      </c>
      <c r="N202" s="296"/>
      <c r="O202" s="114" t="s">
        <v>494</v>
      </c>
      <c r="P202" s="114" t="s">
        <v>495</v>
      </c>
      <c r="Q202" s="114" t="s">
        <v>496</v>
      </c>
      <c r="R202" s="83" t="s">
        <v>372</v>
      </c>
      <c r="S202" s="83" t="s">
        <v>372</v>
      </c>
      <c r="T202" s="83" t="s">
        <v>372</v>
      </c>
      <c r="U202" s="83" t="s">
        <v>372</v>
      </c>
      <c r="V202" s="83" t="s">
        <v>152</v>
      </c>
      <c r="W202" s="83" t="s">
        <v>372</v>
      </c>
      <c r="X202" s="297">
        <v>469</v>
      </c>
      <c r="Y202" s="114">
        <v>2</v>
      </c>
      <c r="Z202" s="114" t="s">
        <v>80</v>
      </c>
      <c r="AA202" s="64" t="s">
        <v>81</v>
      </c>
    </row>
    <row r="203" spans="1:257" ht="30" customHeight="1">
      <c r="A203" s="20">
        <v>3</v>
      </c>
      <c r="B203" s="71" t="s">
        <v>497</v>
      </c>
      <c r="C203" s="429"/>
      <c r="D203" s="146" t="s">
        <v>80</v>
      </c>
      <c r="E203" s="162" t="s">
        <v>81</v>
      </c>
      <c r="F203" s="247" t="s">
        <v>81</v>
      </c>
      <c r="G203" s="429"/>
      <c r="H203" s="445"/>
      <c r="I203" s="434"/>
      <c r="J203" s="345"/>
      <c r="K203" s="116"/>
      <c r="L203" s="429"/>
      <c r="M203" s="162"/>
      <c r="N203" s="296"/>
      <c r="O203" s="114"/>
      <c r="P203" s="114"/>
      <c r="Q203" s="114"/>
      <c r="R203" s="83"/>
      <c r="S203" s="83"/>
      <c r="T203" s="83"/>
      <c r="U203" s="83"/>
      <c r="V203" s="83"/>
      <c r="W203" s="83"/>
      <c r="X203" s="116"/>
      <c r="Y203" s="114"/>
      <c r="Z203" s="114"/>
      <c r="AA203" s="64"/>
    </row>
    <row r="204" spans="1:257" ht="21.6" customHeight="1">
      <c r="A204" s="20">
        <v>4</v>
      </c>
      <c r="B204" s="66" t="s">
        <v>498</v>
      </c>
      <c r="C204" s="146"/>
      <c r="D204" s="146"/>
      <c r="E204" s="146"/>
      <c r="F204" s="243"/>
      <c r="G204" s="146"/>
      <c r="H204" s="179">
        <v>29218.2</v>
      </c>
      <c r="I204" s="175" t="s">
        <v>151</v>
      </c>
      <c r="J204" s="175"/>
      <c r="K204" s="79"/>
      <c r="L204" s="79"/>
      <c r="M204" s="162" t="s">
        <v>513</v>
      </c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</row>
    <row r="205" spans="1:257" ht="21.6" customHeight="1">
      <c r="A205" s="20">
        <v>5</v>
      </c>
      <c r="B205" s="66" t="s">
        <v>465</v>
      </c>
      <c r="C205" s="146"/>
      <c r="D205" s="146"/>
      <c r="E205" s="146"/>
      <c r="F205" s="243"/>
      <c r="G205" s="146"/>
      <c r="H205" s="179">
        <v>3241.61</v>
      </c>
      <c r="I205" s="175" t="s">
        <v>151</v>
      </c>
      <c r="J205" s="175"/>
      <c r="K205" s="48"/>
      <c r="L205" s="79"/>
      <c r="M205" s="162" t="s">
        <v>514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</row>
    <row r="206" spans="1:257" ht="30" customHeight="1">
      <c r="A206" s="20">
        <v>6</v>
      </c>
      <c r="B206" s="66" t="s">
        <v>499</v>
      </c>
      <c r="C206" s="146"/>
      <c r="D206" s="146"/>
      <c r="E206" s="146"/>
      <c r="F206" s="243"/>
      <c r="G206" s="146"/>
      <c r="H206" s="179">
        <v>18985.11</v>
      </c>
      <c r="I206" s="175" t="s">
        <v>151</v>
      </c>
      <c r="J206" s="175"/>
      <c r="K206" s="48"/>
      <c r="L206" s="79"/>
      <c r="M206" s="146" t="s">
        <v>515</v>
      </c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</row>
    <row r="207" spans="1:257" s="31" customFormat="1" ht="19.8" customHeight="1">
      <c r="A207" s="20">
        <v>7</v>
      </c>
      <c r="B207" s="66" t="s">
        <v>498</v>
      </c>
      <c r="C207" s="146"/>
      <c r="D207" s="146"/>
      <c r="E207" s="146"/>
      <c r="F207" s="243"/>
      <c r="G207" s="146"/>
      <c r="H207" s="179">
        <v>1257.5</v>
      </c>
      <c r="I207" s="175" t="s">
        <v>151</v>
      </c>
      <c r="J207" s="175"/>
      <c r="K207" s="48"/>
      <c r="L207" s="79"/>
      <c r="M207" s="146" t="s">
        <v>515</v>
      </c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  <c r="IV207" s="6"/>
      <c r="IW207" s="6"/>
    </row>
    <row r="208" spans="1:257" s="31" customFormat="1" ht="30" customHeight="1">
      <c r="A208" s="20">
        <v>8</v>
      </c>
      <c r="B208" s="66" t="s">
        <v>465</v>
      </c>
      <c r="C208" s="146"/>
      <c r="D208" s="146"/>
      <c r="E208" s="146"/>
      <c r="F208" s="243"/>
      <c r="G208" s="146"/>
      <c r="H208" s="179">
        <v>5641.94</v>
      </c>
      <c r="I208" s="175" t="s">
        <v>151</v>
      </c>
      <c r="J208" s="175"/>
      <c r="K208" s="48"/>
      <c r="L208" s="79"/>
      <c r="M208" s="146" t="s">
        <v>515</v>
      </c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  <c r="IV208" s="6"/>
      <c r="IW208" s="6"/>
    </row>
    <row r="209" spans="1:257" ht="30" customHeight="1">
      <c r="A209" s="20">
        <v>9</v>
      </c>
      <c r="B209" s="66" t="s">
        <v>500</v>
      </c>
      <c r="C209" s="146"/>
      <c r="D209" s="146" t="s">
        <v>80</v>
      </c>
      <c r="E209" s="162" t="s">
        <v>81</v>
      </c>
      <c r="F209" s="247" t="s">
        <v>81</v>
      </c>
      <c r="G209" s="146"/>
      <c r="H209" s="179">
        <v>6275.33</v>
      </c>
      <c r="I209" s="175" t="s">
        <v>151</v>
      </c>
      <c r="J209" s="345"/>
      <c r="K209" s="84" t="s">
        <v>502</v>
      </c>
      <c r="L209" s="162" t="s">
        <v>487</v>
      </c>
      <c r="M209" s="162" t="s">
        <v>513</v>
      </c>
      <c r="N209" s="21"/>
      <c r="O209" s="21" t="s">
        <v>501</v>
      </c>
      <c r="P209" s="48"/>
      <c r="Q209" s="48"/>
      <c r="R209" s="146" t="s">
        <v>502</v>
      </c>
      <c r="S209" s="146" t="s">
        <v>502</v>
      </c>
      <c r="T209" s="146" t="s">
        <v>152</v>
      </c>
      <c r="U209" s="146" t="s">
        <v>502</v>
      </c>
      <c r="V209" s="83" t="s">
        <v>152</v>
      </c>
      <c r="W209" s="146" t="s">
        <v>502</v>
      </c>
      <c r="X209" s="84" t="s">
        <v>502</v>
      </c>
      <c r="Y209" s="48"/>
      <c r="Z209" s="48"/>
      <c r="AA209" s="48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  <c r="BA209" s="31"/>
      <c r="BB209" s="31"/>
      <c r="BC209" s="31"/>
      <c r="BD209" s="31"/>
      <c r="BE209" s="31"/>
      <c r="BF209" s="31"/>
      <c r="BG209" s="31"/>
      <c r="BH209" s="31"/>
      <c r="BI209" s="31"/>
      <c r="BJ209" s="31"/>
      <c r="BK209" s="31"/>
      <c r="BL209" s="31"/>
      <c r="BM209" s="31"/>
      <c r="BN209" s="31"/>
      <c r="BO209" s="31"/>
      <c r="BP209" s="31"/>
      <c r="BQ209" s="31"/>
      <c r="BR209" s="31"/>
      <c r="BS209" s="31"/>
      <c r="BT209" s="31"/>
      <c r="BU209" s="31"/>
      <c r="BV209" s="31"/>
      <c r="BW209" s="31"/>
      <c r="BX209" s="31"/>
      <c r="BY209" s="31"/>
      <c r="BZ209" s="31"/>
      <c r="CA209" s="31"/>
      <c r="CB209" s="31"/>
      <c r="CC209" s="31"/>
      <c r="CD209" s="31"/>
      <c r="CE209" s="31"/>
      <c r="CF209" s="31"/>
      <c r="CG209" s="31"/>
      <c r="CH209" s="31"/>
      <c r="CI209" s="31"/>
      <c r="CJ209" s="31"/>
      <c r="CK209" s="31"/>
      <c r="CL209" s="31"/>
      <c r="CM209" s="31"/>
      <c r="CN209" s="31"/>
      <c r="CO209" s="31"/>
      <c r="CP209" s="31"/>
      <c r="CQ209" s="31"/>
      <c r="CR209" s="31"/>
      <c r="CS209" s="31"/>
      <c r="CT209" s="31"/>
      <c r="CU209" s="31"/>
      <c r="CV209" s="31"/>
      <c r="CW209" s="31"/>
      <c r="CX209" s="31"/>
      <c r="CY209" s="31"/>
      <c r="CZ209" s="31"/>
      <c r="DA209" s="31"/>
      <c r="DB209" s="31"/>
      <c r="DC209" s="31"/>
      <c r="DD209" s="31"/>
      <c r="DE209" s="31"/>
      <c r="DF209" s="31"/>
      <c r="DG209" s="31"/>
      <c r="DH209" s="31"/>
      <c r="DI209" s="31"/>
      <c r="DJ209" s="31"/>
      <c r="DK209" s="31"/>
      <c r="DL209" s="31"/>
      <c r="DM209" s="31"/>
      <c r="DN209" s="31"/>
      <c r="DO209" s="31"/>
      <c r="DP209" s="31"/>
      <c r="DQ209" s="31"/>
      <c r="DR209" s="31"/>
      <c r="DS209" s="31"/>
      <c r="DT209" s="31"/>
      <c r="DU209" s="31"/>
      <c r="DV209" s="31"/>
      <c r="DW209" s="31"/>
      <c r="DX209" s="31"/>
      <c r="DY209" s="31"/>
      <c r="DZ209" s="31"/>
      <c r="EA209" s="31"/>
      <c r="EB209" s="31"/>
      <c r="EC209" s="31"/>
      <c r="ED209" s="31"/>
      <c r="EE209" s="31"/>
      <c r="EF209" s="31"/>
      <c r="EG209" s="31"/>
      <c r="EH209" s="31"/>
      <c r="EI209" s="31"/>
      <c r="EJ209" s="31"/>
      <c r="EK209" s="31"/>
      <c r="EL209" s="31"/>
      <c r="EM209" s="31"/>
      <c r="EN209" s="31"/>
      <c r="EO209" s="31"/>
      <c r="EP209" s="31"/>
      <c r="EQ209" s="31"/>
      <c r="ER209" s="31"/>
      <c r="ES209" s="31"/>
      <c r="ET209" s="31"/>
      <c r="EU209" s="31"/>
      <c r="EV209" s="31"/>
      <c r="EW209" s="31"/>
      <c r="EX209" s="31"/>
      <c r="EY209" s="31"/>
      <c r="EZ209" s="31"/>
      <c r="FA209" s="31"/>
      <c r="FB209" s="31"/>
      <c r="FC209" s="31"/>
      <c r="FD209" s="31"/>
      <c r="FE209" s="31"/>
      <c r="FF209" s="31"/>
      <c r="FG209" s="31"/>
      <c r="FH209" s="31"/>
      <c r="FI209" s="31"/>
      <c r="FJ209" s="31"/>
      <c r="FK209" s="31"/>
      <c r="FL209" s="31"/>
      <c r="FM209" s="31"/>
      <c r="FN209" s="31"/>
      <c r="FO209" s="31"/>
      <c r="FP209" s="31"/>
      <c r="FQ209" s="31"/>
      <c r="FR209" s="31"/>
      <c r="FS209" s="31"/>
      <c r="FT209" s="31"/>
      <c r="FU209" s="31"/>
      <c r="FV209" s="31"/>
      <c r="FW209" s="31"/>
      <c r="FX209" s="31"/>
      <c r="FY209" s="31"/>
      <c r="FZ209" s="31"/>
      <c r="GA209" s="31"/>
      <c r="GB209" s="31"/>
      <c r="GC209" s="31"/>
      <c r="GD209" s="31"/>
      <c r="GE209" s="31"/>
      <c r="GF209" s="31"/>
      <c r="GG209" s="31"/>
      <c r="GH209" s="31"/>
      <c r="GI209" s="31"/>
      <c r="GJ209" s="31"/>
      <c r="GK209" s="31"/>
      <c r="GL209" s="31"/>
      <c r="GM209" s="31"/>
      <c r="GN209" s="31"/>
      <c r="GO209" s="31"/>
      <c r="GP209" s="31"/>
      <c r="GQ209" s="31"/>
      <c r="GR209" s="31"/>
      <c r="GS209" s="31"/>
      <c r="GT209" s="31"/>
      <c r="GU209" s="31"/>
      <c r="GV209" s="31"/>
      <c r="GW209" s="31"/>
      <c r="GX209" s="31"/>
      <c r="GY209" s="31"/>
      <c r="GZ209" s="31"/>
      <c r="HA209" s="31"/>
      <c r="HB209" s="31"/>
      <c r="HC209" s="31"/>
      <c r="HD209" s="31"/>
      <c r="HE209" s="31"/>
      <c r="HF209" s="31"/>
      <c r="HG209" s="31"/>
      <c r="HH209" s="31"/>
      <c r="HI209" s="31"/>
      <c r="HJ209" s="31"/>
      <c r="HK209" s="31"/>
      <c r="HL209" s="31"/>
      <c r="HM209" s="31"/>
      <c r="HN209" s="31"/>
      <c r="HO209" s="31"/>
      <c r="HP209" s="31"/>
      <c r="HQ209" s="31"/>
      <c r="HR209" s="31"/>
      <c r="HS209" s="31"/>
      <c r="HT209" s="31"/>
      <c r="HU209" s="31"/>
      <c r="HV209" s="31"/>
      <c r="HW209" s="31"/>
      <c r="HX209" s="31"/>
      <c r="HY209" s="31"/>
      <c r="HZ209" s="31"/>
      <c r="IA209" s="31"/>
      <c r="IB209" s="31"/>
      <c r="IC209" s="31"/>
      <c r="ID209" s="31"/>
      <c r="IE209" s="31"/>
      <c r="IF209" s="31"/>
      <c r="IG209" s="31"/>
      <c r="IH209" s="31"/>
      <c r="II209" s="31"/>
      <c r="IJ209" s="31"/>
      <c r="IK209" s="31"/>
      <c r="IL209" s="31"/>
      <c r="IM209" s="31"/>
      <c r="IN209" s="31"/>
      <c r="IO209" s="31"/>
      <c r="IP209" s="31"/>
      <c r="IQ209" s="31"/>
      <c r="IR209" s="31"/>
      <c r="IS209" s="31"/>
      <c r="IT209" s="31"/>
      <c r="IU209" s="31"/>
      <c r="IV209" s="31"/>
      <c r="IW209" s="31"/>
    </row>
    <row r="210" spans="1:257" ht="21.6" customHeight="1">
      <c r="A210" s="421" t="s">
        <v>0</v>
      </c>
      <c r="B210" s="422"/>
      <c r="C210" s="422"/>
      <c r="D210" s="422"/>
      <c r="E210" s="422"/>
      <c r="F210" s="422"/>
      <c r="G210" s="423"/>
      <c r="H210" s="417" t="s">
        <v>0</v>
      </c>
      <c r="I210" s="418">
        <f>SUM(H201:J209)</f>
        <v>5200619.6900000013</v>
      </c>
      <c r="J210" s="419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</row>
    <row r="211" spans="1:257" ht="24.75" customHeight="1">
      <c r="A211" s="420" t="s">
        <v>673</v>
      </c>
      <c r="B211" s="420"/>
      <c r="C211" s="420"/>
      <c r="D211" s="420"/>
      <c r="E211" s="420"/>
      <c r="F211" s="420"/>
      <c r="G211" s="420"/>
      <c r="H211" s="420"/>
      <c r="I211" s="341"/>
      <c r="J211" s="341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</row>
    <row r="212" spans="1:257" ht="30" customHeight="1">
      <c r="A212" s="90">
        <v>1</v>
      </c>
      <c r="B212" s="71" t="s">
        <v>443</v>
      </c>
      <c r="C212" s="162" t="s">
        <v>504</v>
      </c>
      <c r="D212" s="162" t="s">
        <v>80</v>
      </c>
      <c r="E212" s="162" t="s">
        <v>81</v>
      </c>
      <c r="F212" s="247" t="s">
        <v>81</v>
      </c>
      <c r="G212" s="162">
        <v>1960</v>
      </c>
      <c r="H212" s="178"/>
      <c r="I212" s="175" t="s">
        <v>83</v>
      </c>
      <c r="J212" s="346">
        <v>1556000</v>
      </c>
      <c r="K212" s="110">
        <v>675</v>
      </c>
      <c r="L212" s="74" t="s">
        <v>774</v>
      </c>
      <c r="M212" s="162" t="s">
        <v>171</v>
      </c>
      <c r="N212" s="309" t="s">
        <v>1083</v>
      </c>
      <c r="O212" s="64" t="s">
        <v>505</v>
      </c>
      <c r="P212" s="64" t="s">
        <v>506</v>
      </c>
      <c r="Q212" s="162" t="s">
        <v>507</v>
      </c>
      <c r="R212" s="162" t="s">
        <v>372</v>
      </c>
      <c r="S212" s="162" t="s">
        <v>372</v>
      </c>
      <c r="T212" s="162" t="s">
        <v>372</v>
      </c>
      <c r="U212" s="162" t="s">
        <v>371</v>
      </c>
      <c r="V212" s="162" t="s">
        <v>152</v>
      </c>
      <c r="W212" s="162" t="s">
        <v>372</v>
      </c>
      <c r="X212" s="110">
        <v>675</v>
      </c>
      <c r="Y212" s="110">
        <v>1</v>
      </c>
      <c r="Z212" s="110" t="s">
        <v>80</v>
      </c>
      <c r="AA212" s="64" t="s">
        <v>81</v>
      </c>
      <c r="AB212" s="31"/>
      <c r="AC212" s="31"/>
    </row>
    <row r="213" spans="1:257" ht="20.399999999999999" customHeight="1">
      <c r="A213" s="20">
        <v>2</v>
      </c>
      <c r="B213" s="66" t="s">
        <v>508</v>
      </c>
      <c r="C213" s="20"/>
      <c r="D213" s="146" t="s">
        <v>80</v>
      </c>
      <c r="E213" s="146" t="s">
        <v>81</v>
      </c>
      <c r="F213" s="251" t="s">
        <v>81</v>
      </c>
      <c r="G213" s="146">
        <v>1960</v>
      </c>
      <c r="H213" s="140"/>
      <c r="I213" s="178" t="s">
        <v>83</v>
      </c>
      <c r="J213" s="346">
        <v>146000</v>
      </c>
      <c r="K213" s="23">
        <v>77.84</v>
      </c>
      <c r="L213" s="65"/>
      <c r="M213" s="23" t="s">
        <v>171</v>
      </c>
      <c r="N213" s="60"/>
      <c r="O213" s="146" t="s">
        <v>505</v>
      </c>
      <c r="P213" s="146" t="s">
        <v>506</v>
      </c>
      <c r="Q213" s="146" t="s">
        <v>507</v>
      </c>
      <c r="R213" s="146" t="s">
        <v>374</v>
      </c>
      <c r="S213" s="146" t="s">
        <v>152</v>
      </c>
      <c r="T213" s="146" t="s">
        <v>152</v>
      </c>
      <c r="U213" s="146" t="s">
        <v>374</v>
      </c>
      <c r="V213" s="146" t="s">
        <v>152</v>
      </c>
      <c r="W213" s="146" t="s">
        <v>152</v>
      </c>
      <c r="X213" s="23">
        <v>77.84</v>
      </c>
      <c r="Y213" s="48"/>
      <c r="Z213" s="48"/>
      <c r="AA213" s="48"/>
      <c r="AB213" s="31"/>
      <c r="AC213" s="31"/>
    </row>
    <row r="214" spans="1:257" s="31" customFormat="1" ht="27.6" customHeight="1">
      <c r="A214" s="20">
        <v>3</v>
      </c>
      <c r="B214" s="66" t="s">
        <v>509</v>
      </c>
      <c r="C214" s="20"/>
      <c r="D214" s="20"/>
      <c r="E214" s="28"/>
      <c r="F214" s="28"/>
      <c r="G214" s="20"/>
      <c r="H214" s="140">
        <v>18705.939999999999</v>
      </c>
      <c r="I214" s="178" t="s">
        <v>151</v>
      </c>
      <c r="J214" s="178"/>
      <c r="K214" s="48"/>
      <c r="L214" s="65"/>
      <c r="M214" s="23" t="s">
        <v>171</v>
      </c>
      <c r="N214" s="60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  <c r="IV214" s="6"/>
      <c r="IW214" s="6"/>
    </row>
    <row r="215" spans="1:257" s="31" customFormat="1" ht="30" customHeight="1">
      <c r="A215" s="20">
        <v>4</v>
      </c>
      <c r="B215" s="66" t="s">
        <v>510</v>
      </c>
      <c r="C215" s="20"/>
      <c r="D215" s="20"/>
      <c r="E215" s="28"/>
      <c r="F215" s="28"/>
      <c r="G215" s="20"/>
      <c r="H215" s="140">
        <v>42326.71</v>
      </c>
      <c r="I215" s="178" t="s">
        <v>151</v>
      </c>
      <c r="J215" s="178"/>
      <c r="K215" s="48"/>
      <c r="L215" s="65"/>
      <c r="M215" s="23" t="s">
        <v>171</v>
      </c>
      <c r="N215" s="60" t="s">
        <v>1084</v>
      </c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  <c r="IV215" s="6"/>
      <c r="IW215" s="6"/>
    </row>
    <row r="216" spans="1:257" s="31" customFormat="1" ht="30" customHeight="1">
      <c r="A216" s="20">
        <v>5</v>
      </c>
      <c r="B216" s="66" t="s">
        <v>511</v>
      </c>
      <c r="C216" s="20"/>
      <c r="D216" s="20"/>
      <c r="E216" s="28"/>
      <c r="F216" s="28"/>
      <c r="G216" s="20"/>
      <c r="H216" s="140">
        <v>8659.56</v>
      </c>
      <c r="I216" s="178" t="s">
        <v>151</v>
      </c>
      <c r="J216" s="178"/>
      <c r="K216" s="48"/>
      <c r="L216" s="65"/>
      <c r="M216" s="23" t="s">
        <v>171</v>
      </c>
      <c r="N216" s="23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3"/>
      <c r="Z216" s="43"/>
      <c r="AA216" s="43"/>
    </row>
    <row r="217" spans="1:257" s="37" customFormat="1" ht="22.2" customHeight="1">
      <c r="A217" s="421" t="s">
        <v>0</v>
      </c>
      <c r="B217" s="422"/>
      <c r="C217" s="422"/>
      <c r="D217" s="422"/>
      <c r="E217" s="422"/>
      <c r="F217" s="422"/>
      <c r="G217" s="423"/>
      <c r="H217" s="417" t="s">
        <v>0</v>
      </c>
      <c r="I217" s="418">
        <f>SUM(H212:J216)</f>
        <v>1771692.21</v>
      </c>
      <c r="J217" s="419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  <c r="BA217" s="31"/>
      <c r="BB217" s="31"/>
      <c r="BC217" s="31"/>
      <c r="BD217" s="31"/>
      <c r="BE217" s="31"/>
      <c r="BF217" s="31"/>
      <c r="BG217" s="31"/>
      <c r="BH217" s="31"/>
      <c r="BI217" s="31"/>
      <c r="BJ217" s="31"/>
      <c r="BK217" s="31"/>
      <c r="BL217" s="31"/>
      <c r="BM217" s="31"/>
      <c r="BN217" s="31"/>
      <c r="BO217" s="31"/>
      <c r="BP217" s="31"/>
      <c r="BQ217" s="31"/>
      <c r="BR217" s="31"/>
      <c r="BS217" s="31"/>
      <c r="BT217" s="31"/>
      <c r="BU217" s="31"/>
      <c r="BV217" s="31"/>
      <c r="BW217" s="31"/>
      <c r="BX217" s="31"/>
      <c r="BY217" s="31"/>
      <c r="BZ217" s="31"/>
      <c r="CA217" s="31"/>
      <c r="CB217" s="31"/>
      <c r="CC217" s="31"/>
      <c r="CD217" s="31"/>
      <c r="CE217" s="31"/>
      <c r="CF217" s="31"/>
      <c r="CG217" s="31"/>
      <c r="CH217" s="31"/>
      <c r="CI217" s="31"/>
      <c r="CJ217" s="31"/>
      <c r="CK217" s="31"/>
      <c r="CL217" s="31"/>
      <c r="CM217" s="31"/>
      <c r="CN217" s="31"/>
      <c r="CO217" s="31"/>
      <c r="CP217" s="31"/>
      <c r="CQ217" s="31"/>
      <c r="CR217" s="31"/>
      <c r="CS217" s="31"/>
      <c r="CT217" s="31"/>
      <c r="CU217" s="31"/>
      <c r="CV217" s="31"/>
      <c r="CW217" s="31"/>
      <c r="CX217" s="31"/>
      <c r="CY217" s="31"/>
      <c r="CZ217" s="31"/>
      <c r="DA217" s="31"/>
      <c r="DB217" s="31"/>
      <c r="DC217" s="31"/>
      <c r="DD217" s="31"/>
      <c r="DE217" s="31"/>
      <c r="DF217" s="31"/>
      <c r="DG217" s="31"/>
      <c r="DH217" s="31"/>
      <c r="DI217" s="31"/>
      <c r="DJ217" s="31"/>
      <c r="DK217" s="31"/>
      <c r="DL217" s="31"/>
      <c r="DM217" s="31"/>
      <c r="DN217" s="31"/>
      <c r="DO217" s="31"/>
      <c r="DP217" s="31"/>
      <c r="DQ217" s="31"/>
      <c r="DR217" s="31"/>
      <c r="DS217" s="31"/>
      <c r="DT217" s="31"/>
      <c r="DU217" s="31"/>
      <c r="DV217" s="31"/>
      <c r="DW217" s="31"/>
      <c r="DX217" s="31"/>
      <c r="DY217" s="31"/>
      <c r="DZ217" s="31"/>
      <c r="EA217" s="31"/>
      <c r="EB217" s="31"/>
      <c r="EC217" s="31"/>
      <c r="ED217" s="31"/>
      <c r="EE217" s="31"/>
      <c r="EF217" s="31"/>
      <c r="EG217" s="31"/>
      <c r="EH217" s="31"/>
      <c r="EI217" s="31"/>
      <c r="EJ217" s="31"/>
      <c r="EK217" s="31"/>
      <c r="EL217" s="31"/>
      <c r="EM217" s="31"/>
      <c r="EN217" s="31"/>
      <c r="EO217" s="31"/>
      <c r="EP217" s="31"/>
      <c r="EQ217" s="31"/>
      <c r="ER217" s="31"/>
      <c r="ES217" s="31"/>
      <c r="ET217" s="31"/>
      <c r="EU217" s="31"/>
      <c r="EV217" s="31"/>
      <c r="EW217" s="31"/>
      <c r="EX217" s="31"/>
      <c r="EY217" s="31"/>
      <c r="EZ217" s="31"/>
      <c r="FA217" s="31"/>
      <c r="FB217" s="31"/>
      <c r="FC217" s="31"/>
      <c r="FD217" s="31"/>
      <c r="FE217" s="31"/>
      <c r="FF217" s="31"/>
      <c r="FG217" s="31"/>
      <c r="FH217" s="31"/>
      <c r="FI217" s="31"/>
      <c r="FJ217" s="31"/>
      <c r="FK217" s="31"/>
      <c r="FL217" s="31"/>
      <c r="FM217" s="31"/>
      <c r="FN217" s="31"/>
      <c r="FO217" s="31"/>
      <c r="FP217" s="31"/>
      <c r="FQ217" s="31"/>
      <c r="FR217" s="31"/>
      <c r="FS217" s="31"/>
      <c r="FT217" s="31"/>
      <c r="FU217" s="31"/>
      <c r="FV217" s="31"/>
      <c r="FW217" s="31"/>
      <c r="FX217" s="31"/>
      <c r="FY217" s="31"/>
      <c r="FZ217" s="31"/>
      <c r="GA217" s="31"/>
      <c r="GB217" s="31"/>
      <c r="GC217" s="31"/>
      <c r="GD217" s="31"/>
      <c r="GE217" s="31"/>
      <c r="GF217" s="31"/>
      <c r="GG217" s="31"/>
      <c r="GH217" s="31"/>
      <c r="GI217" s="31"/>
      <c r="GJ217" s="31"/>
      <c r="GK217" s="31"/>
      <c r="GL217" s="31"/>
      <c r="GM217" s="31"/>
      <c r="GN217" s="31"/>
      <c r="GO217" s="31"/>
      <c r="GP217" s="31"/>
      <c r="GQ217" s="31"/>
      <c r="GR217" s="31"/>
      <c r="GS217" s="31"/>
      <c r="GT217" s="31"/>
      <c r="GU217" s="31"/>
      <c r="GV217" s="31"/>
      <c r="GW217" s="31"/>
      <c r="GX217" s="31"/>
      <c r="GY217" s="31"/>
      <c r="GZ217" s="31"/>
      <c r="HA217" s="31"/>
      <c r="HB217" s="31"/>
      <c r="HC217" s="31"/>
      <c r="HD217" s="31"/>
      <c r="HE217" s="31"/>
      <c r="HF217" s="31"/>
      <c r="HG217" s="31"/>
      <c r="HH217" s="31"/>
      <c r="HI217" s="31"/>
      <c r="HJ217" s="31"/>
      <c r="HK217" s="31"/>
      <c r="HL217" s="31"/>
      <c r="HM217" s="31"/>
      <c r="HN217" s="31"/>
      <c r="HO217" s="31"/>
      <c r="HP217" s="31"/>
      <c r="HQ217" s="31"/>
      <c r="HR217" s="31"/>
      <c r="HS217" s="31"/>
      <c r="HT217" s="31"/>
      <c r="HU217" s="31"/>
      <c r="HV217" s="31"/>
      <c r="HW217" s="31"/>
      <c r="HX217" s="31"/>
      <c r="HY217" s="31"/>
      <c r="HZ217" s="31"/>
      <c r="IA217" s="31"/>
      <c r="IB217" s="31"/>
      <c r="IC217" s="31"/>
      <c r="ID217" s="31"/>
      <c r="IE217" s="31"/>
      <c r="IF217" s="31"/>
      <c r="IG217" s="31"/>
      <c r="IH217" s="31"/>
      <c r="II217" s="31"/>
      <c r="IJ217" s="31"/>
      <c r="IK217" s="31"/>
      <c r="IL217" s="31"/>
      <c r="IM217" s="31"/>
      <c r="IN217" s="31"/>
      <c r="IO217" s="31"/>
      <c r="IP217" s="31"/>
      <c r="IQ217" s="31"/>
      <c r="IR217" s="31"/>
      <c r="IS217" s="31"/>
      <c r="IT217" s="31"/>
      <c r="IU217" s="31"/>
      <c r="IV217" s="31"/>
      <c r="IW217" s="31"/>
    </row>
    <row r="218" spans="1:257" ht="23.25" customHeight="1">
      <c r="A218" s="420" t="s">
        <v>1125</v>
      </c>
      <c r="B218" s="420"/>
      <c r="C218" s="420"/>
      <c r="D218" s="420"/>
      <c r="E218" s="420"/>
      <c r="F218" s="420"/>
      <c r="G218" s="420"/>
      <c r="H218" s="420"/>
      <c r="I218" s="341"/>
      <c r="J218" s="341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  <c r="CM218" s="37"/>
      <c r="CN218" s="37"/>
      <c r="CO218" s="37"/>
      <c r="CP218" s="37"/>
      <c r="CQ218" s="37"/>
      <c r="CR218" s="37"/>
      <c r="CS218" s="37"/>
      <c r="CT218" s="37"/>
      <c r="CU218" s="37"/>
      <c r="CV218" s="37"/>
      <c r="CW218" s="37"/>
      <c r="CX218" s="37"/>
      <c r="CY218" s="37"/>
      <c r="CZ218" s="37"/>
      <c r="DA218" s="37"/>
      <c r="DB218" s="37"/>
      <c r="DC218" s="37"/>
      <c r="DD218" s="37"/>
      <c r="DE218" s="37"/>
      <c r="DF218" s="37"/>
      <c r="DG218" s="37"/>
      <c r="DH218" s="37"/>
      <c r="DI218" s="37"/>
      <c r="DJ218" s="37"/>
      <c r="DK218" s="37"/>
      <c r="DL218" s="37"/>
      <c r="DM218" s="37"/>
      <c r="DN218" s="37"/>
      <c r="DO218" s="37"/>
      <c r="DP218" s="37"/>
      <c r="DQ218" s="37"/>
      <c r="DR218" s="37"/>
      <c r="DS218" s="37"/>
      <c r="DT218" s="37"/>
      <c r="DU218" s="37"/>
      <c r="DV218" s="37"/>
      <c r="DW218" s="37"/>
      <c r="DX218" s="37"/>
      <c r="DY218" s="37"/>
      <c r="DZ218" s="37"/>
      <c r="EA218" s="37"/>
      <c r="EB218" s="37"/>
      <c r="EC218" s="37"/>
      <c r="ED218" s="37"/>
      <c r="EE218" s="37"/>
      <c r="EF218" s="37"/>
      <c r="EG218" s="37"/>
      <c r="EH218" s="37"/>
      <c r="EI218" s="37"/>
      <c r="EJ218" s="37"/>
      <c r="EK218" s="37"/>
      <c r="EL218" s="37"/>
      <c r="EM218" s="37"/>
      <c r="EN218" s="37"/>
      <c r="EO218" s="37"/>
      <c r="EP218" s="37"/>
      <c r="EQ218" s="37"/>
      <c r="ER218" s="37"/>
      <c r="ES218" s="37"/>
      <c r="ET218" s="37"/>
      <c r="EU218" s="37"/>
      <c r="EV218" s="37"/>
      <c r="EW218" s="37"/>
      <c r="EX218" s="37"/>
      <c r="EY218" s="37"/>
      <c r="EZ218" s="37"/>
      <c r="FA218" s="37"/>
      <c r="FB218" s="37"/>
      <c r="FC218" s="37"/>
      <c r="FD218" s="37"/>
      <c r="FE218" s="37"/>
      <c r="FF218" s="37"/>
      <c r="FG218" s="37"/>
      <c r="FH218" s="37"/>
      <c r="FI218" s="37"/>
      <c r="FJ218" s="37"/>
      <c r="FK218" s="37"/>
      <c r="FL218" s="37"/>
      <c r="FM218" s="37"/>
      <c r="FN218" s="37"/>
      <c r="FO218" s="37"/>
      <c r="FP218" s="37"/>
      <c r="FQ218" s="37"/>
      <c r="FR218" s="37"/>
      <c r="FS218" s="37"/>
      <c r="FT218" s="37"/>
      <c r="FU218" s="37"/>
      <c r="FV218" s="37"/>
      <c r="FW218" s="37"/>
      <c r="FX218" s="37"/>
      <c r="FY218" s="37"/>
      <c r="FZ218" s="37"/>
      <c r="GA218" s="37"/>
      <c r="GB218" s="37"/>
      <c r="GC218" s="37"/>
      <c r="GD218" s="37"/>
      <c r="GE218" s="37"/>
      <c r="GF218" s="37"/>
      <c r="GG218" s="37"/>
      <c r="GH218" s="37"/>
      <c r="GI218" s="37"/>
      <c r="GJ218" s="37"/>
      <c r="GK218" s="37"/>
      <c r="GL218" s="37"/>
      <c r="GM218" s="37"/>
      <c r="GN218" s="37"/>
      <c r="GO218" s="37"/>
      <c r="GP218" s="37"/>
      <c r="GQ218" s="37"/>
      <c r="GR218" s="37"/>
      <c r="GS218" s="37"/>
      <c r="GT218" s="37"/>
      <c r="GU218" s="37"/>
      <c r="GV218" s="37"/>
      <c r="GW218" s="37"/>
      <c r="GX218" s="37"/>
      <c r="GY218" s="37"/>
      <c r="GZ218" s="37"/>
      <c r="HA218" s="37"/>
      <c r="HB218" s="37"/>
      <c r="HC218" s="37"/>
      <c r="HD218" s="37"/>
      <c r="HE218" s="37"/>
      <c r="HF218" s="37"/>
      <c r="HG218" s="37"/>
      <c r="HH218" s="37"/>
      <c r="HI218" s="37"/>
      <c r="HJ218" s="37"/>
      <c r="HK218" s="37"/>
      <c r="HL218" s="37"/>
      <c r="HM218" s="37"/>
      <c r="HN218" s="37"/>
      <c r="HO218" s="37"/>
      <c r="HP218" s="37"/>
      <c r="HQ218" s="37"/>
      <c r="HR218" s="37"/>
      <c r="HS218" s="37"/>
      <c r="HT218" s="37"/>
      <c r="HU218" s="37"/>
      <c r="HV218" s="37"/>
      <c r="HW218" s="37"/>
      <c r="HX218" s="37"/>
      <c r="HY218" s="37"/>
      <c r="HZ218" s="37"/>
      <c r="IA218" s="37"/>
      <c r="IB218" s="37"/>
      <c r="IC218" s="37"/>
      <c r="ID218" s="37"/>
      <c r="IE218" s="37"/>
      <c r="IF218" s="37"/>
      <c r="IG218" s="37"/>
      <c r="IH218" s="37"/>
      <c r="II218" s="37"/>
      <c r="IJ218" s="37"/>
      <c r="IK218" s="37"/>
      <c r="IL218" s="37"/>
      <c r="IM218" s="37"/>
      <c r="IN218" s="37"/>
      <c r="IO218" s="37"/>
      <c r="IP218" s="37"/>
      <c r="IQ218" s="37"/>
      <c r="IR218" s="37"/>
      <c r="IS218" s="37"/>
      <c r="IT218" s="37"/>
      <c r="IU218" s="37"/>
      <c r="IV218" s="37"/>
      <c r="IW218" s="37"/>
    </row>
    <row r="219" spans="1:257" ht="37.799999999999997" customHeight="1">
      <c r="A219" s="90">
        <v>1</v>
      </c>
      <c r="B219" s="71" t="s">
        <v>1025</v>
      </c>
      <c r="C219" s="162" t="s">
        <v>444</v>
      </c>
      <c r="D219" s="162" t="s">
        <v>80</v>
      </c>
      <c r="E219" s="162" t="s">
        <v>81</v>
      </c>
      <c r="F219" s="244"/>
      <c r="G219" s="162">
        <v>1967</v>
      </c>
      <c r="H219" s="141"/>
      <c r="I219" s="175" t="s">
        <v>83</v>
      </c>
      <c r="J219" s="346">
        <v>680000</v>
      </c>
      <c r="K219" s="110">
        <v>295</v>
      </c>
      <c r="L219" s="79"/>
      <c r="M219" s="162" t="s">
        <v>102</v>
      </c>
      <c r="N219" s="244"/>
      <c r="O219" s="162" t="s">
        <v>519</v>
      </c>
      <c r="P219" s="162" t="s">
        <v>104</v>
      </c>
      <c r="Q219" s="162" t="s">
        <v>159</v>
      </c>
      <c r="R219" s="162" t="s">
        <v>371</v>
      </c>
      <c r="S219" s="162" t="s">
        <v>372</v>
      </c>
      <c r="T219" s="162" t="s">
        <v>372</v>
      </c>
      <c r="U219" s="162" t="s">
        <v>372</v>
      </c>
      <c r="V219" s="162" t="s">
        <v>152</v>
      </c>
      <c r="W219" s="162" t="s">
        <v>371</v>
      </c>
      <c r="X219" s="110">
        <v>295</v>
      </c>
      <c r="Y219" s="110">
        <v>2</v>
      </c>
      <c r="Z219" s="110" t="s">
        <v>80</v>
      </c>
      <c r="AA219" s="64" t="s">
        <v>81</v>
      </c>
    </row>
    <row r="220" spans="1:257" ht="31.2" customHeight="1">
      <c r="A220" s="20">
        <v>2</v>
      </c>
      <c r="B220" s="71" t="s">
        <v>508</v>
      </c>
      <c r="C220" s="162" t="s">
        <v>577</v>
      </c>
      <c r="D220" s="162" t="s">
        <v>80</v>
      </c>
      <c r="E220" s="162" t="s">
        <v>81</v>
      </c>
      <c r="F220" s="244"/>
      <c r="G220" s="162"/>
      <c r="H220" s="141"/>
      <c r="I220" s="175" t="s">
        <v>83</v>
      </c>
      <c r="J220" s="346">
        <v>164000</v>
      </c>
      <c r="K220" s="111">
        <v>87</v>
      </c>
      <c r="L220" s="79"/>
      <c r="M220" s="162" t="s">
        <v>102</v>
      </c>
      <c r="N220" s="244"/>
      <c r="O220" s="112" t="s">
        <v>520</v>
      </c>
      <c r="P220" s="112" t="s">
        <v>153</v>
      </c>
      <c r="Q220" s="108" t="s">
        <v>555</v>
      </c>
      <c r="R220" s="162" t="s">
        <v>371</v>
      </c>
      <c r="S220" s="162" t="s">
        <v>152</v>
      </c>
      <c r="T220" s="162" t="s">
        <v>152</v>
      </c>
      <c r="U220" s="162" t="s">
        <v>630</v>
      </c>
      <c r="V220" s="162" t="s">
        <v>152</v>
      </c>
      <c r="W220" s="162" t="s">
        <v>152</v>
      </c>
      <c r="X220" s="111">
        <v>87</v>
      </c>
      <c r="Y220" s="110">
        <v>1</v>
      </c>
      <c r="Z220" s="64" t="s">
        <v>81</v>
      </c>
      <c r="AA220" s="64" t="s">
        <v>81</v>
      </c>
    </row>
    <row r="221" spans="1:257" s="31" customFormat="1" ht="23.4" customHeight="1">
      <c r="A221" s="20">
        <v>3</v>
      </c>
      <c r="B221" s="66" t="s">
        <v>465</v>
      </c>
      <c r="C221" s="146"/>
      <c r="D221" s="146"/>
      <c r="E221" s="146" t="s">
        <v>81</v>
      </c>
      <c r="F221" s="243"/>
      <c r="G221" s="146"/>
      <c r="H221" s="176">
        <v>3533.47</v>
      </c>
      <c r="I221" s="178" t="s">
        <v>151</v>
      </c>
      <c r="J221" s="178"/>
      <c r="K221" s="48"/>
      <c r="L221" s="43"/>
      <c r="M221" s="146" t="s">
        <v>102</v>
      </c>
      <c r="N221" s="243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  <c r="IV221" s="6"/>
      <c r="IW221" s="6"/>
    </row>
    <row r="222" spans="1:257" s="31" customFormat="1" ht="26.4" customHeight="1">
      <c r="A222" s="20">
        <v>4</v>
      </c>
      <c r="B222" s="66" t="s">
        <v>521</v>
      </c>
      <c r="C222" s="146"/>
      <c r="D222" s="146"/>
      <c r="E222" s="146" t="s">
        <v>81</v>
      </c>
      <c r="F222" s="243"/>
      <c r="G222" s="146"/>
      <c r="H222" s="176">
        <v>2284.86</v>
      </c>
      <c r="I222" s="178" t="s">
        <v>151</v>
      </c>
      <c r="J222" s="178"/>
      <c r="K222" s="48"/>
      <c r="L222" s="43"/>
      <c r="M222" s="146" t="s">
        <v>102</v>
      </c>
      <c r="N222" s="243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  <c r="IV222" s="6"/>
      <c r="IW222" s="6"/>
    </row>
    <row r="223" spans="1:257" ht="23.4" customHeight="1">
      <c r="A223" s="20">
        <v>5</v>
      </c>
      <c r="B223" s="66" t="s">
        <v>522</v>
      </c>
      <c r="C223" s="146"/>
      <c r="D223" s="146"/>
      <c r="E223" s="146" t="s">
        <v>81</v>
      </c>
      <c r="F223" s="243"/>
      <c r="G223" s="146"/>
      <c r="H223" s="176">
        <v>19269.3</v>
      </c>
      <c r="I223" s="178" t="s">
        <v>151</v>
      </c>
      <c r="J223" s="178"/>
      <c r="K223" s="48"/>
      <c r="L223" s="43"/>
      <c r="M223" s="146" t="s">
        <v>102</v>
      </c>
      <c r="N223" s="243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3"/>
      <c r="Z223" s="43"/>
      <c r="AA223" s="43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1"/>
      <c r="BA223" s="31"/>
      <c r="BB223" s="31"/>
      <c r="BC223" s="31"/>
      <c r="BD223" s="31"/>
      <c r="BE223" s="31"/>
      <c r="BF223" s="31"/>
      <c r="BG223" s="31"/>
      <c r="BH223" s="31"/>
      <c r="BI223" s="31"/>
      <c r="BJ223" s="31"/>
      <c r="BK223" s="31"/>
      <c r="BL223" s="31"/>
      <c r="BM223" s="31"/>
      <c r="BN223" s="31"/>
      <c r="BO223" s="31"/>
      <c r="BP223" s="31"/>
      <c r="BQ223" s="31"/>
      <c r="BR223" s="31"/>
      <c r="BS223" s="31"/>
      <c r="BT223" s="31"/>
      <c r="BU223" s="31"/>
      <c r="BV223" s="31"/>
      <c r="BW223" s="31"/>
      <c r="BX223" s="31"/>
      <c r="BY223" s="31"/>
      <c r="BZ223" s="31"/>
      <c r="CA223" s="31"/>
      <c r="CB223" s="31"/>
      <c r="CC223" s="31"/>
      <c r="CD223" s="31"/>
      <c r="CE223" s="31"/>
      <c r="CF223" s="31"/>
      <c r="CG223" s="31"/>
      <c r="CH223" s="31"/>
      <c r="CI223" s="31"/>
      <c r="CJ223" s="31"/>
      <c r="CK223" s="31"/>
      <c r="CL223" s="31"/>
      <c r="CM223" s="31"/>
      <c r="CN223" s="31"/>
      <c r="CO223" s="31"/>
      <c r="CP223" s="31"/>
      <c r="CQ223" s="31"/>
      <c r="CR223" s="31"/>
      <c r="CS223" s="31"/>
      <c r="CT223" s="31"/>
      <c r="CU223" s="31"/>
      <c r="CV223" s="31"/>
      <c r="CW223" s="31"/>
      <c r="CX223" s="31"/>
      <c r="CY223" s="31"/>
      <c r="CZ223" s="31"/>
      <c r="DA223" s="31"/>
      <c r="DB223" s="31"/>
      <c r="DC223" s="31"/>
      <c r="DD223" s="31"/>
      <c r="DE223" s="31"/>
      <c r="DF223" s="31"/>
      <c r="DG223" s="31"/>
      <c r="DH223" s="31"/>
      <c r="DI223" s="31"/>
      <c r="DJ223" s="31"/>
      <c r="DK223" s="31"/>
      <c r="DL223" s="31"/>
      <c r="DM223" s="31"/>
      <c r="DN223" s="31"/>
      <c r="DO223" s="31"/>
      <c r="DP223" s="31"/>
      <c r="DQ223" s="31"/>
      <c r="DR223" s="31"/>
      <c r="DS223" s="31"/>
      <c r="DT223" s="31"/>
      <c r="DU223" s="31"/>
      <c r="DV223" s="31"/>
      <c r="DW223" s="31"/>
      <c r="DX223" s="31"/>
      <c r="DY223" s="31"/>
      <c r="DZ223" s="31"/>
      <c r="EA223" s="31"/>
      <c r="EB223" s="31"/>
      <c r="EC223" s="31"/>
      <c r="ED223" s="31"/>
      <c r="EE223" s="31"/>
      <c r="EF223" s="31"/>
      <c r="EG223" s="31"/>
      <c r="EH223" s="31"/>
      <c r="EI223" s="31"/>
      <c r="EJ223" s="31"/>
      <c r="EK223" s="31"/>
      <c r="EL223" s="31"/>
      <c r="EM223" s="31"/>
      <c r="EN223" s="31"/>
      <c r="EO223" s="31"/>
      <c r="EP223" s="31"/>
      <c r="EQ223" s="31"/>
      <c r="ER223" s="31"/>
      <c r="ES223" s="31"/>
      <c r="ET223" s="31"/>
      <c r="EU223" s="31"/>
      <c r="EV223" s="31"/>
      <c r="EW223" s="31"/>
      <c r="EX223" s="31"/>
      <c r="EY223" s="31"/>
      <c r="EZ223" s="31"/>
      <c r="FA223" s="31"/>
      <c r="FB223" s="31"/>
      <c r="FC223" s="31"/>
      <c r="FD223" s="31"/>
      <c r="FE223" s="31"/>
      <c r="FF223" s="31"/>
      <c r="FG223" s="31"/>
      <c r="FH223" s="31"/>
      <c r="FI223" s="31"/>
      <c r="FJ223" s="31"/>
      <c r="FK223" s="31"/>
      <c r="FL223" s="31"/>
      <c r="FM223" s="31"/>
      <c r="FN223" s="31"/>
      <c r="FO223" s="31"/>
      <c r="FP223" s="31"/>
      <c r="FQ223" s="31"/>
      <c r="FR223" s="31"/>
      <c r="FS223" s="31"/>
      <c r="FT223" s="31"/>
      <c r="FU223" s="31"/>
      <c r="FV223" s="31"/>
      <c r="FW223" s="31"/>
      <c r="FX223" s="31"/>
      <c r="FY223" s="31"/>
      <c r="FZ223" s="31"/>
      <c r="GA223" s="31"/>
      <c r="GB223" s="31"/>
      <c r="GC223" s="31"/>
      <c r="GD223" s="31"/>
      <c r="GE223" s="31"/>
      <c r="GF223" s="31"/>
      <c r="GG223" s="31"/>
      <c r="GH223" s="31"/>
      <c r="GI223" s="31"/>
      <c r="GJ223" s="31"/>
      <c r="GK223" s="31"/>
      <c r="GL223" s="31"/>
      <c r="GM223" s="31"/>
      <c r="GN223" s="31"/>
      <c r="GO223" s="31"/>
      <c r="GP223" s="31"/>
      <c r="GQ223" s="31"/>
      <c r="GR223" s="31"/>
      <c r="GS223" s="31"/>
      <c r="GT223" s="31"/>
      <c r="GU223" s="31"/>
      <c r="GV223" s="31"/>
      <c r="GW223" s="31"/>
      <c r="GX223" s="31"/>
      <c r="GY223" s="31"/>
      <c r="GZ223" s="31"/>
      <c r="HA223" s="31"/>
      <c r="HB223" s="31"/>
      <c r="HC223" s="31"/>
      <c r="HD223" s="31"/>
      <c r="HE223" s="31"/>
      <c r="HF223" s="31"/>
      <c r="HG223" s="31"/>
      <c r="HH223" s="31"/>
      <c r="HI223" s="31"/>
      <c r="HJ223" s="31"/>
      <c r="HK223" s="31"/>
      <c r="HL223" s="31"/>
      <c r="HM223" s="31"/>
      <c r="HN223" s="31"/>
      <c r="HO223" s="31"/>
      <c r="HP223" s="31"/>
      <c r="HQ223" s="31"/>
      <c r="HR223" s="31"/>
      <c r="HS223" s="31"/>
      <c r="HT223" s="31"/>
      <c r="HU223" s="31"/>
      <c r="HV223" s="31"/>
      <c r="HW223" s="31"/>
      <c r="HX223" s="31"/>
      <c r="HY223" s="31"/>
      <c r="HZ223" s="31"/>
      <c r="IA223" s="31"/>
      <c r="IB223" s="31"/>
      <c r="IC223" s="31"/>
      <c r="ID223" s="31"/>
      <c r="IE223" s="31"/>
      <c r="IF223" s="31"/>
      <c r="IG223" s="31"/>
      <c r="IH223" s="31"/>
      <c r="II223" s="31"/>
      <c r="IJ223" s="31"/>
      <c r="IK223" s="31"/>
      <c r="IL223" s="31"/>
      <c r="IM223" s="31"/>
      <c r="IN223" s="31"/>
      <c r="IO223" s="31"/>
      <c r="IP223" s="31"/>
      <c r="IQ223" s="31"/>
      <c r="IR223" s="31"/>
      <c r="IS223" s="31"/>
      <c r="IT223" s="31"/>
      <c r="IU223" s="31"/>
      <c r="IV223" s="31"/>
      <c r="IW223" s="31"/>
    </row>
    <row r="224" spans="1:257" s="31" customFormat="1" ht="22.2" customHeight="1">
      <c r="A224" s="421" t="s">
        <v>0</v>
      </c>
      <c r="B224" s="422"/>
      <c r="C224" s="422"/>
      <c r="D224" s="422"/>
      <c r="E224" s="422"/>
      <c r="F224" s="422"/>
      <c r="G224" s="423"/>
      <c r="H224" s="417" t="s">
        <v>0</v>
      </c>
      <c r="I224" s="418">
        <f>SUM(H219:J223)</f>
        <v>869087.63</v>
      </c>
      <c r="J224" s="419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  <c r="IV224" s="6"/>
      <c r="IW224" s="6"/>
    </row>
    <row r="225" spans="1:257" s="31" customFormat="1" ht="24.75" customHeight="1">
      <c r="A225" s="420" t="s">
        <v>65</v>
      </c>
      <c r="B225" s="420"/>
      <c r="C225" s="420"/>
      <c r="D225" s="420"/>
      <c r="E225" s="420"/>
      <c r="F225" s="420"/>
      <c r="G225" s="420"/>
      <c r="H225" s="420"/>
      <c r="I225" s="341"/>
      <c r="J225" s="341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  <c r="IV225" s="6"/>
      <c r="IW225" s="6"/>
    </row>
    <row r="226" spans="1:257" s="37" customFormat="1" ht="30" customHeight="1">
      <c r="A226" s="152">
        <v>1</v>
      </c>
      <c r="B226" s="71" t="s">
        <v>524</v>
      </c>
      <c r="C226" s="162" t="s">
        <v>525</v>
      </c>
      <c r="D226" s="162" t="s">
        <v>80</v>
      </c>
      <c r="E226" s="162" t="s">
        <v>80</v>
      </c>
      <c r="F226" s="244"/>
      <c r="G226" s="85">
        <v>1913</v>
      </c>
      <c r="H226" s="347"/>
      <c r="I226" s="175" t="s">
        <v>83</v>
      </c>
      <c r="J226" s="366">
        <v>1691000</v>
      </c>
      <c r="K226" s="170">
        <v>510</v>
      </c>
      <c r="L226" s="252" t="s">
        <v>997</v>
      </c>
      <c r="M226" s="149" t="s">
        <v>526</v>
      </c>
      <c r="N226" s="242"/>
      <c r="O226" s="149" t="s">
        <v>527</v>
      </c>
      <c r="P226" s="149" t="s">
        <v>755</v>
      </c>
      <c r="Q226" s="149" t="s">
        <v>528</v>
      </c>
      <c r="R226" s="149" t="s">
        <v>371</v>
      </c>
      <c r="S226" s="149" t="s">
        <v>372</v>
      </c>
      <c r="T226" s="149" t="s">
        <v>372</v>
      </c>
      <c r="U226" s="149" t="s">
        <v>371</v>
      </c>
      <c r="V226" s="149" t="s">
        <v>152</v>
      </c>
      <c r="W226" s="149" t="s">
        <v>372</v>
      </c>
      <c r="X226" s="147">
        <v>510</v>
      </c>
      <c r="Y226" s="147">
        <v>2</v>
      </c>
      <c r="Z226" s="147" t="s">
        <v>80</v>
      </c>
      <c r="AA226" s="147" t="s">
        <v>81</v>
      </c>
    </row>
    <row r="227" spans="1:257" s="31" customFormat="1" ht="22.2" customHeight="1">
      <c r="A227" s="440" t="s">
        <v>0</v>
      </c>
      <c r="B227" s="440"/>
      <c r="C227" s="440"/>
      <c r="D227" s="440"/>
      <c r="E227" s="440"/>
      <c r="F227" s="440"/>
      <c r="G227" s="440"/>
      <c r="H227" s="417" t="s">
        <v>0</v>
      </c>
      <c r="I227" s="418">
        <f>J226</f>
        <v>1691000</v>
      </c>
      <c r="J227" s="419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</row>
    <row r="228" spans="1:257" s="31" customFormat="1" ht="18" customHeight="1">
      <c r="A228" s="420" t="s">
        <v>68</v>
      </c>
      <c r="B228" s="420"/>
      <c r="C228" s="420"/>
      <c r="D228" s="420"/>
      <c r="E228" s="420"/>
      <c r="F228" s="420"/>
      <c r="G228" s="420"/>
      <c r="H228" s="420"/>
      <c r="I228" s="341"/>
      <c r="J228" s="341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</row>
    <row r="229" spans="1:257" s="37" customFormat="1" ht="30" customHeight="1">
      <c r="A229" s="152">
        <v>1</v>
      </c>
      <c r="B229" s="71" t="s">
        <v>531</v>
      </c>
      <c r="C229" s="162" t="s">
        <v>72</v>
      </c>
      <c r="D229" s="162" t="s">
        <v>80</v>
      </c>
      <c r="E229" s="162" t="s">
        <v>81</v>
      </c>
      <c r="F229" s="247" t="s">
        <v>81</v>
      </c>
      <c r="G229" s="85">
        <v>1976</v>
      </c>
      <c r="H229" s="175"/>
      <c r="I229" s="175" t="s">
        <v>83</v>
      </c>
      <c r="J229" s="346">
        <v>6446000</v>
      </c>
      <c r="K229" s="110">
        <v>1321.88</v>
      </c>
      <c r="L229" s="107" t="s">
        <v>744</v>
      </c>
      <c r="M229" s="86" t="s">
        <v>532</v>
      </c>
      <c r="N229" s="298" t="s">
        <v>1060</v>
      </c>
      <c r="O229" s="108" t="s">
        <v>192</v>
      </c>
      <c r="P229" s="108" t="s">
        <v>533</v>
      </c>
      <c r="Q229" s="108" t="s">
        <v>534</v>
      </c>
      <c r="R229" s="87" t="s">
        <v>371</v>
      </c>
      <c r="S229" s="87" t="s">
        <v>372</v>
      </c>
      <c r="T229" s="109" t="s">
        <v>372</v>
      </c>
      <c r="U229" s="162" t="s">
        <v>372</v>
      </c>
      <c r="V229" s="162" t="s">
        <v>153</v>
      </c>
      <c r="W229" s="162" t="s">
        <v>372</v>
      </c>
      <c r="X229" s="110">
        <v>1321.88</v>
      </c>
      <c r="Y229" s="110">
        <v>3</v>
      </c>
      <c r="Z229" s="110" t="s">
        <v>745</v>
      </c>
      <c r="AA229" s="64" t="s">
        <v>81</v>
      </c>
    </row>
    <row r="230" spans="1:257" s="31" customFormat="1" ht="30" customHeight="1">
      <c r="A230" s="78">
        <v>2</v>
      </c>
      <c r="B230" s="71" t="s">
        <v>538</v>
      </c>
      <c r="C230" s="162" t="s">
        <v>72</v>
      </c>
      <c r="D230" s="162" t="s">
        <v>80</v>
      </c>
      <c r="E230" s="162" t="s">
        <v>81</v>
      </c>
      <c r="F230" s="244" t="s">
        <v>81</v>
      </c>
      <c r="G230" s="64">
        <v>1965</v>
      </c>
      <c r="H230" s="178"/>
      <c r="I230" s="178" t="s">
        <v>83</v>
      </c>
      <c r="J230" s="346">
        <v>1661000</v>
      </c>
      <c r="K230" s="88">
        <v>340.7</v>
      </c>
      <c r="L230" s="162" t="s">
        <v>539</v>
      </c>
      <c r="M230" s="86" t="s">
        <v>540</v>
      </c>
      <c r="N230" s="86"/>
      <c r="O230" s="180"/>
      <c r="P230" s="181" t="s">
        <v>541</v>
      </c>
      <c r="Q230" s="149" t="s">
        <v>159</v>
      </c>
      <c r="R230" s="149" t="s">
        <v>375</v>
      </c>
      <c r="S230" s="149" t="s">
        <v>375</v>
      </c>
      <c r="T230" s="149" t="s">
        <v>375</v>
      </c>
      <c r="U230" s="162" t="s">
        <v>372</v>
      </c>
      <c r="V230" s="64" t="s">
        <v>482</v>
      </c>
      <c r="W230" s="106" t="s">
        <v>372</v>
      </c>
      <c r="X230" s="88">
        <v>340.7</v>
      </c>
      <c r="Y230" s="106" t="s">
        <v>542</v>
      </c>
      <c r="Z230" s="64" t="s">
        <v>81</v>
      </c>
      <c r="AA230" s="64" t="s">
        <v>81</v>
      </c>
    </row>
    <row r="231" spans="1:257" s="31" customFormat="1" ht="18" customHeight="1">
      <c r="A231" s="440" t="s">
        <v>0</v>
      </c>
      <c r="B231" s="440"/>
      <c r="C231" s="440"/>
      <c r="D231" s="440"/>
      <c r="E231" s="440"/>
      <c r="F231" s="440"/>
      <c r="G231" s="440"/>
      <c r="H231" s="417" t="s">
        <v>0</v>
      </c>
      <c r="I231" s="418">
        <f>SUM(J229:J230)</f>
        <v>8107000</v>
      </c>
      <c r="J231" s="419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</row>
    <row r="232" spans="1:257" s="31" customFormat="1" ht="24.75" customHeight="1">
      <c r="A232" s="420" t="s">
        <v>1124</v>
      </c>
      <c r="B232" s="420"/>
      <c r="C232" s="420"/>
      <c r="D232" s="420"/>
      <c r="E232" s="420"/>
      <c r="F232" s="420"/>
      <c r="G232" s="420"/>
      <c r="H232" s="420"/>
      <c r="I232" s="341"/>
      <c r="J232" s="341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</row>
    <row r="233" spans="1:257" s="31" customFormat="1" ht="24" customHeight="1">
      <c r="A233" s="90">
        <v>1</v>
      </c>
      <c r="B233" s="66" t="s">
        <v>479</v>
      </c>
      <c r="C233" s="146" t="s">
        <v>549</v>
      </c>
      <c r="D233" s="146" t="s">
        <v>80</v>
      </c>
      <c r="E233" s="146" t="s">
        <v>81</v>
      </c>
      <c r="F233" s="243"/>
      <c r="G233" s="89">
        <v>1990</v>
      </c>
      <c r="H233" s="375">
        <v>6322.68</v>
      </c>
      <c r="I233" s="178" t="s">
        <v>151</v>
      </c>
      <c r="J233" s="178"/>
      <c r="K233" s="127" t="s">
        <v>152</v>
      </c>
      <c r="L233" s="146" t="s">
        <v>152</v>
      </c>
      <c r="M233" s="66" t="s">
        <v>550</v>
      </c>
      <c r="N233" s="66"/>
      <c r="O233" s="127" t="s">
        <v>152</v>
      </c>
      <c r="P233" s="127" t="s">
        <v>152</v>
      </c>
      <c r="Q233" s="146" t="s">
        <v>551</v>
      </c>
      <c r="R233" s="144" t="s">
        <v>375</v>
      </c>
      <c r="S233" s="146" t="s">
        <v>152</v>
      </c>
      <c r="T233" s="146" t="s">
        <v>152</v>
      </c>
      <c r="U233" s="146" t="s">
        <v>152</v>
      </c>
      <c r="V233" s="23" t="s">
        <v>152</v>
      </c>
      <c r="W233" s="127" t="s">
        <v>152</v>
      </c>
      <c r="X233" s="127" t="s">
        <v>152</v>
      </c>
      <c r="Y233" s="127" t="s">
        <v>152</v>
      </c>
      <c r="Z233" s="127" t="s">
        <v>152</v>
      </c>
      <c r="AA233" s="127" t="s">
        <v>152</v>
      </c>
    </row>
    <row r="234" spans="1:257" s="31" customFormat="1" ht="30" customHeight="1">
      <c r="A234" s="20">
        <v>2</v>
      </c>
      <c r="B234" s="61" t="s">
        <v>552</v>
      </c>
      <c r="C234" s="62" t="s">
        <v>549</v>
      </c>
      <c r="D234" s="62" t="s">
        <v>80</v>
      </c>
      <c r="E234" s="62" t="s">
        <v>81</v>
      </c>
      <c r="F234" s="62"/>
      <c r="G234" s="62">
        <v>1923</v>
      </c>
      <c r="H234" s="182"/>
      <c r="I234" s="348" t="s">
        <v>83</v>
      </c>
      <c r="J234" s="346">
        <v>824000</v>
      </c>
      <c r="K234" s="63">
        <v>357.6</v>
      </c>
      <c r="L234" s="446" t="s">
        <v>553</v>
      </c>
      <c r="M234" s="61" t="s">
        <v>550</v>
      </c>
      <c r="N234" s="61"/>
      <c r="O234" s="62" t="s">
        <v>554</v>
      </c>
      <c r="P234" s="62" t="s">
        <v>98</v>
      </c>
      <c r="Q234" s="62" t="s">
        <v>555</v>
      </c>
      <c r="R234" s="62" t="s">
        <v>371</v>
      </c>
      <c r="S234" s="62" t="s">
        <v>371</v>
      </c>
      <c r="T234" s="62" t="s">
        <v>371</v>
      </c>
      <c r="U234" s="62" t="s">
        <v>371</v>
      </c>
      <c r="V234" s="62" t="s">
        <v>152</v>
      </c>
      <c r="W234" s="62" t="s">
        <v>371</v>
      </c>
      <c r="X234" s="63">
        <v>357.6</v>
      </c>
      <c r="Y234" s="63">
        <v>2</v>
      </c>
      <c r="Z234" s="128" t="s">
        <v>80</v>
      </c>
      <c r="AA234" s="63" t="s">
        <v>81</v>
      </c>
    </row>
    <row r="235" spans="1:257" s="31" customFormat="1" ht="30" customHeight="1">
      <c r="A235" s="20">
        <v>3</v>
      </c>
      <c r="B235" s="61" t="s">
        <v>443</v>
      </c>
      <c r="C235" s="62" t="s">
        <v>549</v>
      </c>
      <c r="D235" s="62" t="s">
        <v>80</v>
      </c>
      <c r="E235" s="62" t="s">
        <v>81</v>
      </c>
      <c r="F235" s="62"/>
      <c r="G235" s="62">
        <v>1967</v>
      </c>
      <c r="H235" s="182"/>
      <c r="I235" s="348" t="s">
        <v>83</v>
      </c>
      <c r="J235" s="346">
        <v>1347000</v>
      </c>
      <c r="K235" s="63">
        <v>584.4</v>
      </c>
      <c r="L235" s="447"/>
      <c r="M235" s="61" t="s">
        <v>550</v>
      </c>
      <c r="N235" s="61"/>
      <c r="O235" s="62" t="s">
        <v>390</v>
      </c>
      <c r="P235" s="62" t="s">
        <v>104</v>
      </c>
      <c r="Q235" s="62" t="s">
        <v>159</v>
      </c>
      <c r="R235" s="62" t="s">
        <v>372</v>
      </c>
      <c r="S235" s="62" t="s">
        <v>372</v>
      </c>
      <c r="T235" s="62" t="s">
        <v>372</v>
      </c>
      <c r="U235" s="62" t="s">
        <v>372</v>
      </c>
      <c r="V235" s="62" t="s">
        <v>152</v>
      </c>
      <c r="W235" s="62" t="s">
        <v>372</v>
      </c>
      <c r="X235" s="63">
        <v>584.4</v>
      </c>
      <c r="Y235" s="63">
        <v>3</v>
      </c>
      <c r="Z235" s="63" t="s">
        <v>80</v>
      </c>
      <c r="AA235" s="63" t="s">
        <v>81</v>
      </c>
    </row>
    <row r="236" spans="1:257" s="31" customFormat="1" ht="30" customHeight="1">
      <c r="A236" s="20">
        <v>4</v>
      </c>
      <c r="B236" s="61" t="s">
        <v>461</v>
      </c>
      <c r="C236" s="62" t="s">
        <v>549</v>
      </c>
      <c r="D236" s="62" t="s">
        <v>80</v>
      </c>
      <c r="E236" s="62" t="s">
        <v>81</v>
      </c>
      <c r="F236" s="62"/>
      <c r="G236" s="62">
        <v>2000</v>
      </c>
      <c r="H236" s="182"/>
      <c r="I236" s="348" t="s">
        <v>83</v>
      </c>
      <c r="J236" s="346">
        <v>1050000</v>
      </c>
      <c r="K236" s="63">
        <v>288</v>
      </c>
      <c r="L236" s="448"/>
      <c r="M236" s="61" t="s">
        <v>550</v>
      </c>
      <c r="N236" s="61"/>
      <c r="O236" s="62" t="s">
        <v>390</v>
      </c>
      <c r="P236" s="62" t="s">
        <v>152</v>
      </c>
      <c r="Q236" s="62" t="s">
        <v>162</v>
      </c>
      <c r="R236" s="62" t="s">
        <v>372</v>
      </c>
      <c r="S236" s="62" t="s">
        <v>372</v>
      </c>
      <c r="T236" s="62" t="s">
        <v>372</v>
      </c>
      <c r="U236" s="62" t="s">
        <v>372</v>
      </c>
      <c r="V236" s="62" t="s">
        <v>152</v>
      </c>
      <c r="W236" s="62" t="s">
        <v>372</v>
      </c>
      <c r="X236" s="63">
        <v>288</v>
      </c>
      <c r="Y236" s="63">
        <v>1</v>
      </c>
      <c r="Z236" s="63" t="s">
        <v>81</v>
      </c>
      <c r="AA236" s="63" t="s">
        <v>81</v>
      </c>
    </row>
    <row r="237" spans="1:257" ht="19.8" customHeight="1" thickBot="1">
      <c r="A237" s="440" t="s">
        <v>0</v>
      </c>
      <c r="B237" s="440"/>
      <c r="C237" s="440"/>
      <c r="D237" s="440"/>
      <c r="E237" s="449"/>
      <c r="F237" s="449"/>
      <c r="G237" s="449"/>
      <c r="H237" s="494" t="s">
        <v>0</v>
      </c>
      <c r="I237" s="495">
        <f>SUM(H233:J236)</f>
        <v>3227322.68</v>
      </c>
      <c r="J237" s="496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  <c r="BA237" s="31"/>
      <c r="BB237" s="31"/>
      <c r="BC237" s="31"/>
      <c r="BD237" s="31"/>
      <c r="BE237" s="31"/>
      <c r="BF237" s="31"/>
      <c r="BG237" s="31"/>
      <c r="BH237" s="31"/>
      <c r="BI237" s="31"/>
      <c r="BJ237" s="31"/>
      <c r="BK237" s="31"/>
      <c r="BL237" s="31"/>
      <c r="BM237" s="31"/>
      <c r="BN237" s="31"/>
      <c r="BO237" s="31"/>
      <c r="BP237" s="31"/>
      <c r="BQ237" s="31"/>
      <c r="BR237" s="31"/>
      <c r="BS237" s="31"/>
      <c r="BT237" s="31"/>
      <c r="BU237" s="31"/>
      <c r="BV237" s="31"/>
      <c r="BW237" s="31"/>
      <c r="BX237" s="31"/>
      <c r="BY237" s="31"/>
      <c r="BZ237" s="31"/>
      <c r="CA237" s="31"/>
      <c r="CB237" s="31"/>
      <c r="CC237" s="31"/>
      <c r="CD237" s="31"/>
      <c r="CE237" s="31"/>
      <c r="CF237" s="31"/>
      <c r="CG237" s="31"/>
      <c r="CH237" s="31"/>
      <c r="CI237" s="31"/>
      <c r="CJ237" s="31"/>
      <c r="CK237" s="31"/>
      <c r="CL237" s="31"/>
      <c r="CM237" s="31"/>
      <c r="CN237" s="31"/>
      <c r="CO237" s="31"/>
      <c r="CP237" s="31"/>
      <c r="CQ237" s="31"/>
      <c r="CR237" s="31"/>
      <c r="CS237" s="31"/>
      <c r="CT237" s="31"/>
      <c r="CU237" s="31"/>
      <c r="CV237" s="31"/>
      <c r="CW237" s="31"/>
      <c r="CX237" s="31"/>
      <c r="CY237" s="31"/>
      <c r="CZ237" s="31"/>
      <c r="DA237" s="31"/>
      <c r="DB237" s="31"/>
      <c r="DC237" s="31"/>
      <c r="DD237" s="31"/>
      <c r="DE237" s="31"/>
      <c r="DF237" s="31"/>
      <c r="DG237" s="31"/>
      <c r="DH237" s="31"/>
      <c r="DI237" s="31"/>
      <c r="DJ237" s="31"/>
      <c r="DK237" s="31"/>
      <c r="DL237" s="31"/>
      <c r="DM237" s="31"/>
      <c r="DN237" s="31"/>
      <c r="DO237" s="31"/>
      <c r="DP237" s="31"/>
      <c r="DQ237" s="31"/>
      <c r="DR237" s="31"/>
      <c r="DS237" s="31"/>
      <c r="DT237" s="31"/>
      <c r="DU237" s="31"/>
      <c r="DV237" s="31"/>
      <c r="DW237" s="31"/>
      <c r="DX237" s="31"/>
      <c r="DY237" s="31"/>
      <c r="DZ237" s="31"/>
      <c r="EA237" s="31"/>
      <c r="EB237" s="31"/>
      <c r="EC237" s="31"/>
      <c r="ED237" s="31"/>
      <c r="EE237" s="31"/>
      <c r="EF237" s="31"/>
      <c r="EG237" s="31"/>
      <c r="EH237" s="31"/>
      <c r="EI237" s="31"/>
      <c r="EJ237" s="31"/>
      <c r="EK237" s="31"/>
      <c r="EL237" s="31"/>
      <c r="EM237" s="31"/>
      <c r="EN237" s="31"/>
      <c r="EO237" s="31"/>
      <c r="EP237" s="31"/>
      <c r="EQ237" s="31"/>
      <c r="ER237" s="31"/>
      <c r="ES237" s="31"/>
      <c r="ET237" s="31"/>
      <c r="EU237" s="31"/>
      <c r="EV237" s="31"/>
      <c r="EW237" s="31"/>
      <c r="EX237" s="31"/>
      <c r="EY237" s="31"/>
      <c r="EZ237" s="31"/>
      <c r="FA237" s="31"/>
      <c r="FB237" s="31"/>
      <c r="FC237" s="31"/>
      <c r="FD237" s="31"/>
      <c r="FE237" s="31"/>
      <c r="FF237" s="31"/>
      <c r="FG237" s="31"/>
      <c r="FH237" s="31"/>
      <c r="FI237" s="31"/>
      <c r="FJ237" s="31"/>
      <c r="FK237" s="31"/>
      <c r="FL237" s="31"/>
      <c r="FM237" s="31"/>
      <c r="FN237" s="31"/>
      <c r="FO237" s="31"/>
      <c r="FP237" s="31"/>
      <c r="FQ237" s="31"/>
      <c r="FR237" s="31"/>
      <c r="FS237" s="31"/>
      <c r="FT237" s="31"/>
      <c r="FU237" s="31"/>
      <c r="FV237" s="31"/>
      <c r="FW237" s="31"/>
      <c r="FX237" s="31"/>
      <c r="FY237" s="31"/>
      <c r="FZ237" s="31"/>
      <c r="GA237" s="31"/>
      <c r="GB237" s="31"/>
      <c r="GC237" s="31"/>
      <c r="GD237" s="31"/>
      <c r="GE237" s="31"/>
      <c r="GF237" s="31"/>
      <c r="GG237" s="31"/>
      <c r="GH237" s="31"/>
      <c r="GI237" s="31"/>
      <c r="GJ237" s="31"/>
      <c r="GK237" s="31"/>
      <c r="GL237" s="31"/>
      <c r="GM237" s="31"/>
      <c r="GN237" s="31"/>
      <c r="GO237" s="31"/>
      <c r="GP237" s="31"/>
      <c r="GQ237" s="31"/>
      <c r="GR237" s="31"/>
      <c r="GS237" s="31"/>
      <c r="GT237" s="31"/>
      <c r="GU237" s="31"/>
      <c r="GV237" s="31"/>
      <c r="GW237" s="31"/>
      <c r="GX237" s="31"/>
      <c r="GY237" s="31"/>
      <c r="GZ237" s="31"/>
      <c r="HA237" s="31"/>
      <c r="HB237" s="31"/>
      <c r="HC237" s="31"/>
      <c r="HD237" s="31"/>
      <c r="HE237" s="31"/>
      <c r="HF237" s="31"/>
      <c r="HG237" s="31"/>
      <c r="HH237" s="31"/>
      <c r="HI237" s="31"/>
      <c r="HJ237" s="31"/>
      <c r="HK237" s="31"/>
      <c r="HL237" s="31"/>
      <c r="HM237" s="31"/>
      <c r="HN237" s="31"/>
      <c r="HO237" s="31"/>
      <c r="HP237" s="31"/>
      <c r="HQ237" s="31"/>
      <c r="HR237" s="31"/>
      <c r="HS237" s="31"/>
      <c r="HT237" s="31"/>
      <c r="HU237" s="31"/>
      <c r="HV237" s="31"/>
      <c r="HW237" s="31"/>
      <c r="HX237" s="31"/>
      <c r="HY237" s="31"/>
      <c r="HZ237" s="31"/>
      <c r="IA237" s="31"/>
      <c r="IB237" s="31"/>
      <c r="IC237" s="31"/>
      <c r="ID237" s="31"/>
      <c r="IE237" s="31"/>
      <c r="IF237" s="31"/>
      <c r="IG237" s="31"/>
      <c r="IH237" s="31"/>
      <c r="II237" s="31"/>
      <c r="IJ237" s="31"/>
      <c r="IK237" s="31"/>
      <c r="IL237" s="31"/>
      <c r="IM237" s="31"/>
      <c r="IN237" s="31"/>
      <c r="IO237" s="31"/>
      <c r="IP237" s="31"/>
      <c r="IQ237" s="31"/>
      <c r="IR237" s="31"/>
      <c r="IS237" s="31"/>
      <c r="IT237" s="31"/>
      <c r="IU237" s="31"/>
      <c r="IV237" s="31"/>
      <c r="IW237" s="31"/>
    </row>
    <row r="238" spans="1:257" s="31" customFormat="1" ht="23.25" customHeight="1" thickBot="1">
      <c r="A238" s="6"/>
      <c r="B238" s="6"/>
      <c r="C238" s="36"/>
      <c r="D238" s="42"/>
      <c r="E238" s="497" t="s">
        <v>556</v>
      </c>
      <c r="F238" s="498"/>
      <c r="G238" s="498"/>
      <c r="H238" s="499"/>
      <c r="I238" s="500">
        <f>I237+I231+I227+I224+I217+I210+I199+I191+I183+I173+I161+I147</f>
        <v>128892486.97</v>
      </c>
      <c r="J238" s="501"/>
      <c r="L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  <c r="IM238" s="6"/>
      <c r="IN238" s="6"/>
      <c r="IO238" s="6"/>
      <c r="IP238" s="6"/>
      <c r="IQ238" s="6"/>
      <c r="IR238" s="6"/>
      <c r="IS238" s="6"/>
      <c r="IT238" s="6"/>
      <c r="IU238" s="6"/>
      <c r="IV238" s="6"/>
      <c r="IW238" s="6"/>
    </row>
    <row r="239" spans="1:257">
      <c r="K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  <c r="BE239" s="31"/>
      <c r="BF239" s="31"/>
      <c r="BG239" s="31"/>
      <c r="BH239" s="31"/>
      <c r="BI239" s="31"/>
      <c r="BJ239" s="31"/>
      <c r="BK239" s="31"/>
      <c r="BL239" s="31"/>
      <c r="BM239" s="31"/>
      <c r="BN239" s="31"/>
      <c r="BO239" s="31"/>
      <c r="BP239" s="31"/>
      <c r="BQ239" s="31"/>
      <c r="BR239" s="31"/>
      <c r="BS239" s="31"/>
      <c r="BT239" s="31"/>
      <c r="BU239" s="31"/>
      <c r="BV239" s="31"/>
      <c r="BW239" s="31"/>
      <c r="BX239" s="31"/>
      <c r="BY239" s="31"/>
      <c r="BZ239" s="31"/>
      <c r="CA239" s="31"/>
      <c r="CB239" s="31"/>
      <c r="CC239" s="31"/>
      <c r="CD239" s="31"/>
      <c r="CE239" s="31"/>
      <c r="CF239" s="31"/>
      <c r="CG239" s="31"/>
      <c r="CH239" s="31"/>
      <c r="CI239" s="31"/>
      <c r="CJ239" s="31"/>
      <c r="CK239" s="31"/>
      <c r="CL239" s="31"/>
      <c r="CM239" s="31"/>
      <c r="CN239" s="31"/>
      <c r="CO239" s="31"/>
      <c r="CP239" s="31"/>
      <c r="CQ239" s="31"/>
      <c r="CR239" s="31"/>
      <c r="CS239" s="31"/>
      <c r="CT239" s="31"/>
      <c r="CU239" s="31"/>
      <c r="CV239" s="31"/>
      <c r="CW239" s="31"/>
      <c r="CX239" s="31"/>
      <c r="CY239" s="31"/>
      <c r="CZ239" s="31"/>
      <c r="DA239" s="31"/>
      <c r="DB239" s="31"/>
      <c r="DC239" s="31"/>
      <c r="DD239" s="31"/>
      <c r="DE239" s="31"/>
      <c r="DF239" s="31"/>
      <c r="DG239" s="31"/>
      <c r="DH239" s="31"/>
      <c r="DI239" s="31"/>
      <c r="DJ239" s="31"/>
      <c r="DK239" s="31"/>
      <c r="DL239" s="31"/>
      <c r="DM239" s="31"/>
      <c r="DN239" s="31"/>
      <c r="DO239" s="31"/>
      <c r="DP239" s="31"/>
      <c r="DQ239" s="31"/>
      <c r="DR239" s="31"/>
      <c r="DS239" s="31"/>
      <c r="DT239" s="31"/>
      <c r="DU239" s="31"/>
      <c r="DV239" s="31"/>
      <c r="DW239" s="31"/>
      <c r="DX239" s="31"/>
      <c r="DY239" s="31"/>
      <c r="DZ239" s="31"/>
      <c r="EA239" s="31"/>
      <c r="EB239" s="31"/>
      <c r="EC239" s="31"/>
      <c r="ED239" s="31"/>
      <c r="EE239" s="31"/>
      <c r="EF239" s="31"/>
      <c r="EG239" s="31"/>
      <c r="EH239" s="31"/>
      <c r="EI239" s="31"/>
      <c r="EJ239" s="31"/>
      <c r="EK239" s="31"/>
      <c r="EL239" s="31"/>
      <c r="EM239" s="31"/>
      <c r="EN239" s="31"/>
      <c r="EO239" s="31"/>
      <c r="EP239" s="31"/>
      <c r="EQ239" s="31"/>
      <c r="ER239" s="31"/>
      <c r="ES239" s="31"/>
      <c r="ET239" s="31"/>
      <c r="EU239" s="31"/>
      <c r="EV239" s="31"/>
      <c r="EW239" s="31"/>
      <c r="EX239" s="31"/>
      <c r="EY239" s="31"/>
      <c r="EZ239" s="31"/>
      <c r="FA239" s="31"/>
      <c r="FB239" s="31"/>
      <c r="FC239" s="31"/>
      <c r="FD239" s="31"/>
      <c r="FE239" s="31"/>
      <c r="FF239" s="31"/>
      <c r="FG239" s="31"/>
      <c r="FH239" s="31"/>
      <c r="FI239" s="31"/>
      <c r="FJ239" s="31"/>
      <c r="FK239" s="31"/>
      <c r="FL239" s="31"/>
      <c r="FM239" s="31"/>
      <c r="FN239" s="31"/>
      <c r="FO239" s="31"/>
      <c r="FP239" s="31"/>
      <c r="FQ239" s="31"/>
      <c r="FR239" s="31"/>
      <c r="FS239" s="31"/>
      <c r="FT239" s="31"/>
      <c r="FU239" s="31"/>
      <c r="FV239" s="31"/>
      <c r="FW239" s="31"/>
      <c r="FX239" s="31"/>
      <c r="FY239" s="31"/>
      <c r="FZ239" s="31"/>
      <c r="GA239" s="31"/>
      <c r="GB239" s="31"/>
      <c r="GC239" s="31"/>
      <c r="GD239" s="31"/>
      <c r="GE239" s="31"/>
      <c r="GF239" s="31"/>
      <c r="GG239" s="31"/>
      <c r="GH239" s="31"/>
      <c r="GI239" s="31"/>
      <c r="GJ239" s="31"/>
      <c r="GK239" s="31"/>
      <c r="GL239" s="31"/>
      <c r="GM239" s="31"/>
      <c r="GN239" s="31"/>
      <c r="GO239" s="31"/>
      <c r="GP239" s="31"/>
      <c r="GQ239" s="31"/>
      <c r="GR239" s="31"/>
      <c r="GS239" s="31"/>
      <c r="GT239" s="31"/>
      <c r="GU239" s="31"/>
      <c r="GV239" s="31"/>
      <c r="GW239" s="31"/>
      <c r="GX239" s="31"/>
      <c r="GY239" s="31"/>
      <c r="GZ239" s="31"/>
      <c r="HA239" s="31"/>
      <c r="HB239" s="31"/>
      <c r="HC239" s="31"/>
      <c r="HD239" s="31"/>
      <c r="HE239" s="31"/>
      <c r="HF239" s="31"/>
      <c r="HG239" s="31"/>
      <c r="HH239" s="31"/>
      <c r="HI239" s="31"/>
      <c r="HJ239" s="31"/>
      <c r="HK239" s="31"/>
      <c r="HL239" s="31"/>
      <c r="HM239" s="31"/>
      <c r="HN239" s="31"/>
      <c r="HO239" s="31"/>
      <c r="HP239" s="31"/>
      <c r="HQ239" s="31"/>
      <c r="HR239" s="31"/>
      <c r="HS239" s="31"/>
      <c r="HT239" s="31"/>
      <c r="HU239" s="31"/>
      <c r="HV239" s="31"/>
      <c r="HW239" s="31"/>
      <c r="HX239" s="31"/>
      <c r="HY239" s="31"/>
      <c r="HZ239" s="31"/>
      <c r="IA239" s="31"/>
      <c r="IB239" s="31"/>
      <c r="IC239" s="31"/>
      <c r="ID239" s="31"/>
      <c r="IE239" s="31"/>
      <c r="IF239" s="31"/>
      <c r="IG239" s="31"/>
      <c r="IH239" s="31"/>
      <c r="II239" s="31"/>
      <c r="IJ239" s="31"/>
      <c r="IK239" s="31"/>
      <c r="IL239" s="31"/>
      <c r="IM239" s="31"/>
      <c r="IN239" s="31"/>
      <c r="IO239" s="31"/>
      <c r="IP239" s="31"/>
      <c r="IQ239" s="31"/>
      <c r="IR239" s="31"/>
      <c r="IS239" s="31"/>
      <c r="IT239" s="31"/>
      <c r="IU239" s="31"/>
      <c r="IV239" s="31"/>
      <c r="IW239" s="31"/>
    </row>
    <row r="240" spans="1:257">
      <c r="K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</row>
    <row r="241" spans="11:27">
      <c r="K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</row>
  </sheetData>
  <mergeCells count="69">
    <mergeCell ref="L234:L236"/>
    <mergeCell ref="A237:G237"/>
    <mergeCell ref="A228:H228"/>
    <mergeCell ref="A231:G231"/>
    <mergeCell ref="A232:H232"/>
    <mergeCell ref="I231:J231"/>
    <mergeCell ref="I237:J237"/>
    <mergeCell ref="I238:J238"/>
    <mergeCell ref="E238:H238"/>
    <mergeCell ref="M193:M196"/>
    <mergeCell ref="C202:C203"/>
    <mergeCell ref="G202:G203"/>
    <mergeCell ref="H202:H203"/>
    <mergeCell ref="L202:L203"/>
    <mergeCell ref="I202:I203"/>
    <mergeCell ref="A199:G199"/>
    <mergeCell ref="A200:H200"/>
    <mergeCell ref="A148:H148"/>
    <mergeCell ref="B2:B3"/>
    <mergeCell ref="A161:G161"/>
    <mergeCell ref="D2:D3"/>
    <mergeCell ref="A227:G227"/>
    <mergeCell ref="A225:H225"/>
    <mergeCell ref="A224:G224"/>
    <mergeCell ref="A218:H218"/>
    <mergeCell ref="A191:G191"/>
    <mergeCell ref="A217:G217"/>
    <mergeCell ref="A210:G210"/>
    <mergeCell ref="A211:H211"/>
    <mergeCell ref="A147:G147"/>
    <mergeCell ref="C2:C3"/>
    <mergeCell ref="I147:J147"/>
    <mergeCell ref="AA2:AA3"/>
    <mergeCell ref="O2:Q2"/>
    <mergeCell ref="R2:W2"/>
    <mergeCell ref="Y2:Y3"/>
    <mergeCell ref="Z2:Z3"/>
    <mergeCell ref="K2:K3"/>
    <mergeCell ref="F2:F3"/>
    <mergeCell ref="X2:X3"/>
    <mergeCell ref="J2:J3"/>
    <mergeCell ref="N2:N3"/>
    <mergeCell ref="D52:D53"/>
    <mergeCell ref="G52:G53"/>
    <mergeCell ref="L2:L3"/>
    <mergeCell ref="M2:M3"/>
    <mergeCell ref="H2:H3"/>
    <mergeCell ref="I2:I3"/>
    <mergeCell ref="I52:I53"/>
    <mergeCell ref="E2:E3"/>
    <mergeCell ref="G2:G3"/>
    <mergeCell ref="A4:E4"/>
    <mergeCell ref="A2:A3"/>
    <mergeCell ref="H52:H53"/>
    <mergeCell ref="I161:J161"/>
    <mergeCell ref="I173:J173"/>
    <mergeCell ref="I183:J183"/>
    <mergeCell ref="I191:J191"/>
    <mergeCell ref="A184:H184"/>
    <mergeCell ref="A173:G173"/>
    <mergeCell ref="A183:G183"/>
    <mergeCell ref="A174:H174"/>
    <mergeCell ref="A162:H162"/>
    <mergeCell ref="I199:J199"/>
    <mergeCell ref="I210:J210"/>
    <mergeCell ref="I217:J217"/>
    <mergeCell ref="I224:J224"/>
    <mergeCell ref="I227:J227"/>
    <mergeCell ref="A192:H192"/>
  </mergeCells>
  <phoneticPr fontId="7" type="noConversion"/>
  <printOptions horizontalCentered="1"/>
  <pageMargins left="0.39370078740157483" right="0.39370078740157483" top="0.59055118110236227" bottom="0.78740157480314965" header="0.51181102362204722" footer="0.51181102362204722"/>
  <pageSetup paperSize="9" scale="66" orientation="landscape" r:id="rId1"/>
  <headerFooter alignWithMargins="0">
    <oddFooter>Strona &amp;P z &amp;N</oddFooter>
  </headerFooter>
  <rowBreaks count="9" manualBreakCount="9">
    <brk id="25" max="28" man="1"/>
    <brk id="48" max="28" man="1"/>
    <brk id="67" max="29" man="1"/>
    <brk id="93" max="28" man="1"/>
    <brk id="118" max="28" man="1"/>
    <brk id="142" max="28" man="1"/>
    <brk id="167" max="28" man="1"/>
    <brk id="191" max="28" man="1"/>
    <brk id="217" max="28" man="1"/>
  </rowBreaks>
  <colBreaks count="1" manualBreakCount="1">
    <brk id="13" max="23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F903"/>
  <sheetViews>
    <sheetView view="pageBreakPreview" topLeftCell="A22" zoomScale="70" zoomScaleSheetLayoutView="70" workbookViewId="0">
      <selection activeCell="E430" sqref="E430"/>
    </sheetView>
  </sheetViews>
  <sheetFormatPr defaultColWidth="9.109375" defaultRowHeight="13.2"/>
  <cols>
    <col min="1" max="1" width="5.5546875" style="6" customWidth="1"/>
    <col min="2" max="2" width="44.33203125" style="35" customWidth="1"/>
    <col min="3" max="3" width="11.6640625" style="36" customWidth="1"/>
    <col min="4" max="4" width="13.44140625" style="42" customWidth="1"/>
    <col min="5" max="5" width="18.88671875" style="6" customWidth="1"/>
    <col min="6" max="6" width="12.44140625" style="6" bestFit="1" customWidth="1"/>
    <col min="7" max="16384" width="9.109375" style="6"/>
  </cols>
  <sheetData>
    <row r="1" spans="1:6" ht="28.8" customHeight="1">
      <c r="A1" s="3" t="s">
        <v>45</v>
      </c>
      <c r="D1" s="7"/>
    </row>
    <row r="3" spans="1:6" ht="23.25" customHeight="1">
      <c r="A3" s="432" t="s">
        <v>42</v>
      </c>
      <c r="B3" s="432"/>
      <c r="C3" s="432"/>
      <c r="D3" s="432"/>
    </row>
    <row r="4" spans="1:6" ht="43.2" customHeight="1">
      <c r="A4" s="52" t="s">
        <v>9</v>
      </c>
      <c r="B4" s="52" t="s">
        <v>10</v>
      </c>
      <c r="C4" s="52" t="s">
        <v>11</v>
      </c>
      <c r="D4" s="27" t="s">
        <v>12</v>
      </c>
    </row>
    <row r="5" spans="1:6" ht="31.2" customHeight="1" thickBot="1">
      <c r="A5" s="462" t="s">
        <v>46</v>
      </c>
      <c r="B5" s="463"/>
      <c r="C5" s="463"/>
      <c r="D5" s="465"/>
    </row>
    <row r="6" spans="1:6" ht="36" customHeight="1">
      <c r="A6" s="459" t="s">
        <v>1001</v>
      </c>
      <c r="B6" s="460"/>
      <c r="C6" s="460"/>
      <c r="D6" s="461"/>
    </row>
    <row r="7" spans="1:6" ht="20.25" customHeight="1">
      <c r="A7" s="251">
        <v>1</v>
      </c>
      <c r="B7" s="60" t="s">
        <v>621</v>
      </c>
      <c r="C7" s="24">
        <v>2016</v>
      </c>
      <c r="D7" s="91">
        <v>10000</v>
      </c>
    </row>
    <row r="8" spans="1:6" s="31" customFormat="1" ht="28.2" customHeight="1">
      <c r="A8" s="251">
        <v>2</v>
      </c>
      <c r="B8" s="59" t="s">
        <v>622</v>
      </c>
      <c r="C8" s="247">
        <v>2017</v>
      </c>
      <c r="D8" s="91">
        <v>619</v>
      </c>
    </row>
    <row r="9" spans="1:6" s="31" customFormat="1" ht="28.2" customHeight="1">
      <c r="A9" s="251">
        <v>3</v>
      </c>
      <c r="B9" s="59" t="s">
        <v>622</v>
      </c>
      <c r="C9" s="247">
        <v>2017</v>
      </c>
      <c r="D9" s="91">
        <v>619.01</v>
      </c>
    </row>
    <row r="10" spans="1:6" s="31" customFormat="1" ht="31.2" customHeight="1">
      <c r="A10" s="251">
        <v>4</v>
      </c>
      <c r="B10" s="59" t="s">
        <v>622</v>
      </c>
      <c r="C10" s="247">
        <v>2017</v>
      </c>
      <c r="D10" s="91">
        <v>619.01</v>
      </c>
    </row>
    <row r="11" spans="1:6" s="31" customFormat="1" ht="20.25" customHeight="1">
      <c r="A11" s="251">
        <v>5</v>
      </c>
      <c r="B11" s="59" t="s">
        <v>620</v>
      </c>
      <c r="C11" s="247">
        <v>2016</v>
      </c>
      <c r="D11" s="91">
        <v>3720.75</v>
      </c>
    </row>
    <row r="12" spans="1:6" s="31" customFormat="1" ht="20.25" customHeight="1">
      <c r="A12" s="251">
        <v>6</v>
      </c>
      <c r="B12" s="59" t="s">
        <v>620</v>
      </c>
      <c r="C12" s="247">
        <v>2016</v>
      </c>
      <c r="D12" s="91">
        <v>3720.75</v>
      </c>
    </row>
    <row r="13" spans="1:6" s="31" customFormat="1" ht="20.25" customHeight="1">
      <c r="A13" s="251">
        <v>7</v>
      </c>
      <c r="B13" s="59" t="s">
        <v>620</v>
      </c>
      <c r="C13" s="247">
        <v>2016</v>
      </c>
      <c r="D13" s="91">
        <v>3720.75</v>
      </c>
      <c r="F13" s="139"/>
    </row>
    <row r="14" spans="1:6" s="31" customFormat="1" ht="20.25" customHeight="1">
      <c r="A14" s="251">
        <v>8</v>
      </c>
      <c r="B14" s="59" t="s">
        <v>620</v>
      </c>
      <c r="C14" s="247">
        <v>2016</v>
      </c>
      <c r="D14" s="91">
        <v>3720.75</v>
      </c>
    </row>
    <row r="15" spans="1:6" s="31" customFormat="1" ht="20.25" customHeight="1">
      <c r="A15" s="251">
        <v>9</v>
      </c>
      <c r="B15" s="59" t="s">
        <v>623</v>
      </c>
      <c r="C15" s="247">
        <v>2017</v>
      </c>
      <c r="D15" s="91">
        <v>2426.36</v>
      </c>
    </row>
    <row r="16" spans="1:6" s="31" customFormat="1" ht="20.25" customHeight="1">
      <c r="A16" s="251">
        <v>10</v>
      </c>
      <c r="B16" s="60" t="s">
        <v>624</v>
      </c>
      <c r="C16" s="24">
        <v>2016</v>
      </c>
      <c r="D16" s="91">
        <v>20801</v>
      </c>
    </row>
    <row r="17" spans="1:4" s="31" customFormat="1" ht="20.25" customHeight="1">
      <c r="A17" s="251">
        <v>11</v>
      </c>
      <c r="B17" s="59" t="s">
        <v>561</v>
      </c>
      <c r="C17" s="24">
        <v>2017</v>
      </c>
      <c r="D17" s="91">
        <v>3895</v>
      </c>
    </row>
    <row r="18" spans="1:4" s="31" customFormat="1" ht="20.25" customHeight="1">
      <c r="A18" s="251">
        <v>12</v>
      </c>
      <c r="B18" s="59" t="s">
        <v>561</v>
      </c>
      <c r="C18" s="24">
        <v>2017</v>
      </c>
      <c r="D18" s="91">
        <v>3895</v>
      </c>
    </row>
    <row r="19" spans="1:4" s="31" customFormat="1" ht="20.25" customHeight="1">
      <c r="A19" s="251">
        <v>13</v>
      </c>
      <c r="B19" s="59" t="s">
        <v>561</v>
      </c>
      <c r="C19" s="24">
        <v>2017</v>
      </c>
      <c r="D19" s="91">
        <v>3895</v>
      </c>
    </row>
    <row r="20" spans="1:4" s="31" customFormat="1" ht="20.25" customHeight="1">
      <c r="A20" s="251">
        <v>14</v>
      </c>
      <c r="B20" s="60" t="s">
        <v>662</v>
      </c>
      <c r="C20" s="24">
        <v>2018</v>
      </c>
      <c r="D20" s="91">
        <v>6728.1</v>
      </c>
    </row>
    <row r="21" spans="1:4" s="31" customFormat="1" ht="20.25" customHeight="1">
      <c r="A21" s="251">
        <v>15</v>
      </c>
      <c r="B21" s="60" t="s">
        <v>663</v>
      </c>
      <c r="C21" s="24">
        <v>2017</v>
      </c>
      <c r="D21" s="91">
        <v>1023.89</v>
      </c>
    </row>
    <row r="22" spans="1:4" s="31" customFormat="1" ht="20.25" customHeight="1">
      <c r="A22" s="251">
        <v>16</v>
      </c>
      <c r="B22" s="59" t="s">
        <v>561</v>
      </c>
      <c r="C22" s="24">
        <v>2018</v>
      </c>
      <c r="D22" s="91">
        <v>3466.25</v>
      </c>
    </row>
    <row r="23" spans="1:4" s="31" customFormat="1" ht="20.25" customHeight="1">
      <c r="A23" s="251">
        <v>17</v>
      </c>
      <c r="B23" s="59" t="s">
        <v>561</v>
      </c>
      <c r="C23" s="24">
        <v>2018</v>
      </c>
      <c r="D23" s="91">
        <v>3466.25</v>
      </c>
    </row>
    <row r="24" spans="1:4" s="31" customFormat="1" ht="20.25" customHeight="1">
      <c r="A24" s="251">
        <v>18</v>
      </c>
      <c r="B24" s="59" t="s">
        <v>561</v>
      </c>
      <c r="C24" s="24">
        <v>2018</v>
      </c>
      <c r="D24" s="91">
        <v>3466.25</v>
      </c>
    </row>
    <row r="25" spans="1:4" s="31" customFormat="1" ht="20.25" customHeight="1">
      <c r="A25" s="251">
        <v>19</v>
      </c>
      <c r="B25" s="48" t="s">
        <v>720</v>
      </c>
      <c r="C25" s="24">
        <v>2019</v>
      </c>
      <c r="D25" s="91">
        <v>2633.98</v>
      </c>
    </row>
    <row r="26" spans="1:4" s="31" customFormat="1" ht="20.25" customHeight="1">
      <c r="A26" s="251">
        <v>20</v>
      </c>
      <c r="B26" s="6" t="s">
        <v>720</v>
      </c>
      <c r="C26" s="24">
        <v>2019</v>
      </c>
      <c r="D26" s="91">
        <v>2633.98</v>
      </c>
    </row>
    <row r="27" spans="1:4" s="31" customFormat="1" ht="20.25" customHeight="1" thickBot="1">
      <c r="A27" s="251">
        <v>21</v>
      </c>
      <c r="B27" s="59" t="s">
        <v>1089</v>
      </c>
      <c r="C27" s="24">
        <v>2019</v>
      </c>
      <c r="D27" s="91">
        <v>4305</v>
      </c>
    </row>
    <row r="28" spans="1:4" s="37" customFormat="1" ht="20.25" customHeight="1" thickBot="1">
      <c r="A28" s="421" t="s">
        <v>0</v>
      </c>
      <c r="B28" s="422"/>
      <c r="C28" s="423"/>
      <c r="D28" s="287">
        <f>SUM(D7:D27)</f>
        <v>89376.08</v>
      </c>
    </row>
    <row r="29" spans="1:4" s="37" customFormat="1" ht="27" customHeight="1">
      <c r="A29" s="455" t="s">
        <v>1002</v>
      </c>
      <c r="B29" s="455"/>
      <c r="C29" s="455"/>
      <c r="D29" s="455"/>
    </row>
    <row r="30" spans="1:4" s="37" customFormat="1" ht="25.8" customHeight="1" thickBot="1">
      <c r="A30" s="248">
        <v>1</v>
      </c>
      <c r="B30" s="61" t="s">
        <v>1090</v>
      </c>
      <c r="C30" s="191">
        <v>2019</v>
      </c>
      <c r="D30" s="314">
        <v>1366</v>
      </c>
    </row>
    <row r="31" spans="1:4" s="37" customFormat="1" ht="20.25" customHeight="1" thickBot="1">
      <c r="A31" s="248"/>
      <c r="B31" s="249"/>
      <c r="C31" s="250"/>
      <c r="D31" s="287">
        <f>SUM(D30)</f>
        <v>1366</v>
      </c>
    </row>
    <row r="32" spans="1:4" s="37" customFormat="1" ht="27.6" customHeight="1">
      <c r="A32" s="455" t="s">
        <v>1010</v>
      </c>
      <c r="B32" s="455"/>
      <c r="C32" s="455"/>
      <c r="D32" s="455"/>
    </row>
    <row r="33" spans="1:4" s="37" customFormat="1" ht="20.25" customHeight="1">
      <c r="A33" s="39">
        <v>1</v>
      </c>
      <c r="B33" s="60" t="s">
        <v>618</v>
      </c>
      <c r="C33" s="24">
        <v>2017</v>
      </c>
      <c r="D33" s="91">
        <v>2890.5</v>
      </c>
    </row>
    <row r="34" spans="1:4" s="37" customFormat="1" ht="20.25" customHeight="1">
      <c r="A34" s="39">
        <v>2</v>
      </c>
      <c r="B34" s="60" t="s">
        <v>619</v>
      </c>
      <c r="C34" s="24">
        <v>2016</v>
      </c>
      <c r="D34" s="91">
        <v>3500</v>
      </c>
    </row>
    <row r="35" spans="1:4" s="37" customFormat="1" ht="28.2" customHeight="1">
      <c r="A35" s="39">
        <v>3</v>
      </c>
      <c r="B35" s="60" t="s">
        <v>721</v>
      </c>
      <c r="C35" s="24">
        <v>2019</v>
      </c>
      <c r="D35" s="91">
        <v>3559.98</v>
      </c>
    </row>
    <row r="36" spans="1:4" s="37" customFormat="1" ht="32.4" customHeight="1" thickBot="1">
      <c r="A36" s="39">
        <v>4</v>
      </c>
      <c r="B36" s="60" t="s">
        <v>722</v>
      </c>
      <c r="C36" s="24">
        <v>2019</v>
      </c>
      <c r="D36" s="91">
        <v>15990</v>
      </c>
    </row>
    <row r="37" spans="1:4" s="37" customFormat="1" ht="20.25" customHeight="1" thickBot="1">
      <c r="A37" s="248"/>
      <c r="B37" s="249"/>
      <c r="C37" s="250"/>
      <c r="D37" s="287">
        <f>SUM(D33:D36)</f>
        <v>25940.48</v>
      </c>
    </row>
    <row r="38" spans="1:4" s="31" customFormat="1" ht="20.25" customHeight="1" thickBot="1">
      <c r="A38" s="420" t="s">
        <v>50</v>
      </c>
      <c r="B38" s="420"/>
      <c r="C38" s="420"/>
      <c r="D38" s="420"/>
    </row>
    <row r="39" spans="1:4" s="31" customFormat="1" ht="24.6" customHeight="1">
      <c r="A39" s="452" t="s">
        <v>1030</v>
      </c>
      <c r="B39" s="452"/>
      <c r="C39" s="452"/>
      <c r="D39" s="452"/>
    </row>
    <row r="40" spans="1:4" s="31" customFormat="1" ht="20.25" customHeight="1">
      <c r="A40" s="144">
        <v>1</v>
      </c>
      <c r="B40" s="66" t="s">
        <v>664</v>
      </c>
      <c r="C40" s="331">
        <v>2017</v>
      </c>
      <c r="D40" s="140">
        <v>6000</v>
      </c>
    </row>
    <row r="41" spans="1:4" s="31" customFormat="1" ht="20.25" customHeight="1" thickBot="1">
      <c r="A41" s="331">
        <v>2</v>
      </c>
      <c r="B41" s="20" t="s">
        <v>403</v>
      </c>
      <c r="C41" s="331">
        <v>2017</v>
      </c>
      <c r="D41" s="140">
        <v>4000</v>
      </c>
    </row>
    <row r="42" spans="1:4" ht="20.25" customHeight="1" thickBot="1">
      <c r="A42" s="440" t="s">
        <v>0</v>
      </c>
      <c r="B42" s="440"/>
      <c r="C42" s="440"/>
      <c r="D42" s="287">
        <f>SUM(D40:D41)</f>
        <v>10000</v>
      </c>
    </row>
    <row r="43" spans="1:4" ht="24.6" customHeight="1">
      <c r="A43" s="453" t="s">
        <v>1031</v>
      </c>
      <c r="B43" s="453"/>
      <c r="C43" s="453"/>
      <c r="D43" s="454"/>
    </row>
    <row r="44" spans="1:4" ht="20.25" customHeight="1">
      <c r="A44" s="331">
        <v>1</v>
      </c>
      <c r="B44" s="20" t="s">
        <v>798</v>
      </c>
      <c r="C44" s="331">
        <v>2018</v>
      </c>
      <c r="D44" s="69">
        <v>3000</v>
      </c>
    </row>
    <row r="45" spans="1:4" ht="20.25" customHeight="1" thickBot="1">
      <c r="A45" s="331">
        <v>2</v>
      </c>
      <c r="B45" s="20" t="s">
        <v>638</v>
      </c>
      <c r="C45" s="331">
        <v>2016</v>
      </c>
      <c r="D45" s="69">
        <v>3200</v>
      </c>
    </row>
    <row r="46" spans="1:4" ht="20.25" customHeight="1" thickBot="1">
      <c r="A46" s="324"/>
      <c r="B46" s="325"/>
      <c r="C46" s="325"/>
      <c r="D46" s="287">
        <f>SUM(D44:D45)</f>
        <v>6200</v>
      </c>
    </row>
    <row r="47" spans="1:4" ht="27.6" customHeight="1">
      <c r="A47" s="455" t="s">
        <v>1010</v>
      </c>
      <c r="B47" s="455"/>
      <c r="C47" s="455"/>
      <c r="D47" s="455"/>
    </row>
    <row r="48" spans="1:4" ht="20.25" customHeight="1" thickBot="1">
      <c r="A48" s="328">
        <v>1</v>
      </c>
      <c r="B48" s="20" t="s">
        <v>665</v>
      </c>
      <c r="C48" s="331">
        <v>2018</v>
      </c>
      <c r="D48" s="69">
        <v>4000</v>
      </c>
    </row>
    <row r="49" spans="1:4" ht="19.2" customHeight="1" thickBot="1">
      <c r="A49" s="456" t="s">
        <v>0</v>
      </c>
      <c r="B49" s="457"/>
      <c r="C49" s="458"/>
      <c r="D49" s="287">
        <f>SUM(D48)</f>
        <v>4000</v>
      </c>
    </row>
    <row r="50" spans="1:4" ht="22.8" customHeight="1" thickBot="1">
      <c r="A50" s="420" t="s">
        <v>617</v>
      </c>
      <c r="B50" s="420"/>
      <c r="C50" s="420"/>
      <c r="D50" s="420"/>
    </row>
    <row r="51" spans="1:4" ht="25.8" customHeight="1">
      <c r="A51" s="452" t="s">
        <v>1030</v>
      </c>
      <c r="B51" s="452"/>
      <c r="C51" s="452"/>
      <c r="D51" s="452"/>
    </row>
    <row r="52" spans="1:4" ht="30" customHeight="1">
      <c r="A52" s="383">
        <v>1</v>
      </c>
      <c r="B52" s="70" t="s">
        <v>565</v>
      </c>
      <c r="C52" s="89">
        <v>2017</v>
      </c>
      <c r="D52" s="140">
        <v>14239</v>
      </c>
    </row>
    <row r="53" spans="1:4" ht="20.25" customHeight="1">
      <c r="A53" s="383">
        <v>2</v>
      </c>
      <c r="B53" s="70" t="s">
        <v>453</v>
      </c>
      <c r="C53" s="89">
        <v>2017</v>
      </c>
      <c r="D53" s="69">
        <v>1583.99</v>
      </c>
    </row>
    <row r="54" spans="1:4" ht="20.25" customHeight="1">
      <c r="A54" s="383">
        <v>3</v>
      </c>
      <c r="B54" s="70" t="s">
        <v>678</v>
      </c>
      <c r="C54" s="89">
        <v>2017</v>
      </c>
      <c r="D54" s="69">
        <v>1990</v>
      </c>
    </row>
    <row r="55" spans="1:4" ht="20.25" customHeight="1">
      <c r="A55" s="383">
        <v>4</v>
      </c>
      <c r="B55" s="70" t="s">
        <v>564</v>
      </c>
      <c r="C55" s="89">
        <v>2017</v>
      </c>
      <c r="D55" s="69">
        <v>8750</v>
      </c>
    </row>
    <row r="56" spans="1:4" ht="20.25" customHeight="1" thickBot="1">
      <c r="A56" s="383">
        <v>5</v>
      </c>
      <c r="B56" s="70" t="s">
        <v>564</v>
      </c>
      <c r="C56" s="89">
        <v>2017</v>
      </c>
      <c r="D56" s="69">
        <v>8750</v>
      </c>
    </row>
    <row r="57" spans="1:4" ht="20.25" customHeight="1" thickBot="1">
      <c r="A57" s="440" t="s">
        <v>0</v>
      </c>
      <c r="B57" s="440"/>
      <c r="C57" s="440"/>
      <c r="D57" s="287">
        <f>SUM(D52:D56)</f>
        <v>35312.99</v>
      </c>
    </row>
    <row r="58" spans="1:4" s="3" customFormat="1" ht="20.25" customHeight="1" thickBot="1">
      <c r="A58" s="462" t="s">
        <v>612</v>
      </c>
      <c r="B58" s="463"/>
      <c r="C58" s="463"/>
      <c r="D58" s="465"/>
    </row>
    <row r="59" spans="1:4" s="3" customFormat="1" ht="31.95" customHeight="1">
      <c r="A59" s="452" t="s">
        <v>1030</v>
      </c>
      <c r="B59" s="452"/>
      <c r="C59" s="452"/>
      <c r="D59" s="452"/>
    </row>
    <row r="60" spans="1:4" s="31" customFormat="1" ht="20.25" customHeight="1">
      <c r="A60" s="126">
        <v>1</v>
      </c>
      <c r="B60" s="20" t="s">
        <v>568</v>
      </c>
      <c r="C60" s="125">
        <v>2016</v>
      </c>
      <c r="D60" s="69">
        <v>2820.12</v>
      </c>
    </row>
    <row r="61" spans="1:4" s="31" customFormat="1" ht="20.25" customHeight="1">
      <c r="A61" s="125">
        <v>2</v>
      </c>
      <c r="B61" s="43" t="s">
        <v>681</v>
      </c>
      <c r="C61" s="30">
        <v>2017</v>
      </c>
      <c r="D61" s="284">
        <v>3499.35</v>
      </c>
    </row>
    <row r="62" spans="1:4" s="31" customFormat="1" ht="20.25" customHeight="1">
      <c r="A62" s="126">
        <v>3</v>
      </c>
      <c r="B62" s="43" t="s">
        <v>567</v>
      </c>
      <c r="C62" s="30">
        <v>2017</v>
      </c>
      <c r="D62" s="284">
        <v>17500</v>
      </c>
    </row>
    <row r="63" spans="1:4" s="31" customFormat="1" ht="20.25" customHeight="1" thickBot="1">
      <c r="A63" s="126">
        <v>4</v>
      </c>
      <c r="B63" s="20" t="s">
        <v>682</v>
      </c>
      <c r="C63" s="125">
        <v>2017</v>
      </c>
      <c r="D63" s="289">
        <v>4286</v>
      </c>
    </row>
    <row r="64" spans="1:4" s="31" customFormat="1" ht="20.25" customHeight="1" thickBot="1">
      <c r="A64" s="421" t="s">
        <v>0</v>
      </c>
      <c r="B64" s="422"/>
      <c r="C64" s="422"/>
      <c r="D64" s="287">
        <f>SUM(D60:D63)</f>
        <v>28105.47</v>
      </c>
    </row>
    <row r="65" spans="1:4" s="31" customFormat="1" ht="28.2" customHeight="1">
      <c r="A65" s="453" t="s">
        <v>1031</v>
      </c>
      <c r="B65" s="453"/>
      <c r="C65" s="453"/>
      <c r="D65" s="454"/>
    </row>
    <row r="66" spans="1:4" s="31" customFormat="1" ht="20.25" customHeight="1">
      <c r="A66" s="39">
        <v>1</v>
      </c>
      <c r="B66" s="275" t="s">
        <v>683</v>
      </c>
      <c r="C66" s="135">
        <v>2017</v>
      </c>
      <c r="D66" s="284">
        <v>3777.3</v>
      </c>
    </row>
    <row r="67" spans="1:4" s="31" customFormat="1" ht="20.25" customHeight="1">
      <c r="A67" s="39">
        <v>2</v>
      </c>
      <c r="B67" s="275" t="s">
        <v>684</v>
      </c>
      <c r="C67" s="135">
        <v>2017</v>
      </c>
      <c r="D67" s="284">
        <v>1299</v>
      </c>
    </row>
    <row r="68" spans="1:4" s="31" customFormat="1" ht="20.25" customHeight="1">
      <c r="A68" s="39">
        <v>3</v>
      </c>
      <c r="B68" s="275" t="s">
        <v>685</v>
      </c>
      <c r="C68" s="135">
        <v>2017</v>
      </c>
      <c r="D68" s="284">
        <v>1799</v>
      </c>
    </row>
    <row r="69" spans="1:4" s="31" customFormat="1" ht="20.25" customHeight="1">
      <c r="A69" s="39">
        <v>4</v>
      </c>
      <c r="B69" s="275" t="s">
        <v>686</v>
      </c>
      <c r="C69" s="135">
        <v>2017</v>
      </c>
      <c r="D69" s="284">
        <v>549.99</v>
      </c>
    </row>
    <row r="70" spans="1:4" s="31" customFormat="1" ht="20.25" customHeight="1">
      <c r="A70" s="39">
        <v>5</v>
      </c>
      <c r="B70" s="275" t="s">
        <v>687</v>
      </c>
      <c r="C70" s="135">
        <v>2017</v>
      </c>
      <c r="D70" s="284">
        <v>1198</v>
      </c>
    </row>
    <row r="71" spans="1:4" s="31" customFormat="1" ht="20.25" customHeight="1">
      <c r="A71" s="39">
        <v>6</v>
      </c>
      <c r="B71" s="275" t="s">
        <v>687</v>
      </c>
      <c r="C71" s="135">
        <v>2017</v>
      </c>
      <c r="D71" s="284">
        <v>1398</v>
      </c>
    </row>
    <row r="72" spans="1:4" s="31" customFormat="1" ht="20.25" customHeight="1">
      <c r="A72" s="39">
        <v>7</v>
      </c>
      <c r="B72" s="275" t="s">
        <v>688</v>
      </c>
      <c r="C72" s="135">
        <v>2017</v>
      </c>
      <c r="D72" s="284">
        <v>629</v>
      </c>
    </row>
    <row r="73" spans="1:4" s="31" customFormat="1" ht="20.25" customHeight="1">
      <c r="A73" s="39">
        <v>8</v>
      </c>
      <c r="B73" s="275" t="s">
        <v>686</v>
      </c>
      <c r="C73" s="135">
        <v>2018</v>
      </c>
      <c r="D73" s="284">
        <v>486.01</v>
      </c>
    </row>
    <row r="74" spans="1:4" s="31" customFormat="1" ht="20.25" customHeight="1">
      <c r="A74" s="39">
        <v>9</v>
      </c>
      <c r="B74" s="275" t="s">
        <v>777</v>
      </c>
      <c r="C74" s="135">
        <v>2018</v>
      </c>
      <c r="D74" s="284">
        <v>1799.96</v>
      </c>
    </row>
    <row r="75" spans="1:4" s="31" customFormat="1" ht="20.25" customHeight="1">
      <c r="A75" s="39">
        <v>10</v>
      </c>
      <c r="B75" s="275" t="s">
        <v>687</v>
      </c>
      <c r="C75" s="135">
        <v>2018</v>
      </c>
      <c r="D75" s="284">
        <v>798</v>
      </c>
    </row>
    <row r="76" spans="1:4" s="31" customFormat="1" ht="20.25" customHeight="1">
      <c r="A76" s="39">
        <v>11</v>
      </c>
      <c r="B76" s="275" t="s">
        <v>1032</v>
      </c>
      <c r="C76" s="135">
        <v>2019</v>
      </c>
      <c r="D76" s="284">
        <v>2000</v>
      </c>
    </row>
    <row r="77" spans="1:4" s="31" customFormat="1" ht="20.25" customHeight="1">
      <c r="A77" s="39">
        <v>12</v>
      </c>
      <c r="B77" s="275" t="s">
        <v>1033</v>
      </c>
      <c r="C77" s="135">
        <v>2019</v>
      </c>
      <c r="D77" s="284">
        <v>1200</v>
      </c>
    </row>
    <row r="78" spans="1:4" s="31" customFormat="1" ht="20.25" customHeight="1">
      <c r="A78" s="39">
        <v>13</v>
      </c>
      <c r="B78" s="275" t="s">
        <v>1034</v>
      </c>
      <c r="C78" s="135">
        <v>2019</v>
      </c>
      <c r="D78" s="284">
        <v>7576.8</v>
      </c>
    </row>
    <row r="79" spans="1:4" s="31" customFormat="1" ht="20.25" customHeight="1">
      <c r="A79" s="39">
        <v>14</v>
      </c>
      <c r="B79" s="275" t="s">
        <v>1035</v>
      </c>
      <c r="C79" s="135">
        <v>2019</v>
      </c>
      <c r="D79" s="284">
        <v>13500</v>
      </c>
    </row>
    <row r="80" spans="1:4" s="31" customFormat="1" ht="20.25" customHeight="1" thickBot="1">
      <c r="A80" s="39">
        <v>15</v>
      </c>
      <c r="B80" s="275" t="s">
        <v>1036</v>
      </c>
      <c r="C80" s="135">
        <v>2020</v>
      </c>
      <c r="D80" s="288">
        <v>4058</v>
      </c>
    </row>
    <row r="81" spans="1:4" s="31" customFormat="1" ht="20.25" customHeight="1" thickBot="1">
      <c r="A81" s="239"/>
      <c r="B81" s="240"/>
      <c r="C81" s="240"/>
      <c r="D81" s="287">
        <f>SUM(D66:D80)</f>
        <v>42069.06</v>
      </c>
    </row>
    <row r="82" spans="1:4" s="31" customFormat="1" ht="33.6" customHeight="1">
      <c r="A82" s="453" t="s">
        <v>1010</v>
      </c>
      <c r="B82" s="453"/>
      <c r="C82" s="453"/>
      <c r="D82" s="454"/>
    </row>
    <row r="83" spans="1:4" s="31" customFormat="1" ht="20.25" customHeight="1" thickBot="1">
      <c r="A83" s="39">
        <v>1</v>
      </c>
      <c r="B83" s="285" t="s">
        <v>422</v>
      </c>
      <c r="C83" s="271">
        <v>2016</v>
      </c>
      <c r="D83" s="286">
        <v>11442.8</v>
      </c>
    </row>
    <row r="84" spans="1:4" s="31" customFormat="1" ht="20.25" customHeight="1" thickBot="1">
      <c r="A84" s="239"/>
      <c r="B84" s="240"/>
      <c r="C84" s="240"/>
      <c r="D84" s="287">
        <f>SUM(D83)</f>
        <v>11442.8</v>
      </c>
    </row>
    <row r="85" spans="1:4" s="31" customFormat="1" ht="27.6" customHeight="1" thickBot="1">
      <c r="A85" s="462" t="s">
        <v>629</v>
      </c>
      <c r="B85" s="463"/>
      <c r="C85" s="463"/>
      <c r="D85" s="464"/>
    </row>
    <row r="86" spans="1:4" s="31" customFormat="1" ht="31.2" customHeight="1">
      <c r="A86" s="459" t="s">
        <v>1001</v>
      </c>
      <c r="B86" s="460"/>
      <c r="C86" s="460"/>
      <c r="D86" s="461"/>
    </row>
    <row r="87" spans="1:4" s="31" customFormat="1" ht="33" customHeight="1">
      <c r="A87" s="126">
        <v>1</v>
      </c>
      <c r="B87" s="20" t="s">
        <v>756</v>
      </c>
      <c r="C87" s="125">
        <v>2018</v>
      </c>
      <c r="D87" s="141">
        <v>8955.76</v>
      </c>
    </row>
    <row r="88" spans="1:4" s="31" customFormat="1" ht="33" customHeight="1">
      <c r="A88" s="126">
        <v>2</v>
      </c>
      <c r="B88" s="20" t="s">
        <v>756</v>
      </c>
      <c r="C88" s="125">
        <v>2018</v>
      </c>
      <c r="D88" s="141">
        <v>8955.75</v>
      </c>
    </row>
    <row r="89" spans="1:4" s="31" customFormat="1" ht="33" customHeight="1">
      <c r="A89" s="126">
        <v>3</v>
      </c>
      <c r="B89" s="20" t="s">
        <v>757</v>
      </c>
      <c r="C89" s="125">
        <v>2018</v>
      </c>
      <c r="D89" s="141">
        <v>8955.75</v>
      </c>
    </row>
    <row r="90" spans="1:4" s="31" customFormat="1" ht="20.25" customHeight="1">
      <c r="A90" s="126">
        <v>4</v>
      </c>
      <c r="B90" s="20" t="s">
        <v>758</v>
      </c>
      <c r="C90" s="125">
        <v>2018</v>
      </c>
      <c r="D90" s="141">
        <v>1899</v>
      </c>
    </row>
    <row r="91" spans="1:4" s="31" customFormat="1" ht="20.25" customHeight="1">
      <c r="A91" s="126">
        <v>5</v>
      </c>
      <c r="B91" s="20" t="s">
        <v>759</v>
      </c>
      <c r="C91" s="125">
        <v>2018</v>
      </c>
      <c r="D91" s="141">
        <v>3000</v>
      </c>
    </row>
    <row r="92" spans="1:4" s="31" customFormat="1" ht="20.25" customHeight="1">
      <c r="A92" s="126">
        <v>6</v>
      </c>
      <c r="B92" s="59" t="s">
        <v>599</v>
      </c>
      <c r="C92" s="72">
        <v>2016</v>
      </c>
      <c r="D92" s="141">
        <v>749</v>
      </c>
    </row>
    <row r="93" spans="1:4" s="31" customFormat="1" ht="20.25" customHeight="1">
      <c r="A93" s="126">
        <v>7</v>
      </c>
      <c r="B93" s="59" t="s">
        <v>595</v>
      </c>
      <c r="C93" s="72">
        <v>2017</v>
      </c>
      <c r="D93" s="141">
        <v>4656</v>
      </c>
    </row>
    <row r="94" spans="1:4" s="31" customFormat="1" ht="20.25" customHeight="1">
      <c r="A94" s="144">
        <v>8</v>
      </c>
      <c r="B94" s="59" t="s">
        <v>571</v>
      </c>
      <c r="C94" s="72">
        <v>2015</v>
      </c>
      <c r="D94" s="141">
        <v>1299</v>
      </c>
    </row>
    <row r="95" spans="1:4" s="31" customFormat="1" ht="20.25" customHeight="1">
      <c r="A95" s="144">
        <v>9</v>
      </c>
      <c r="B95" s="59" t="s">
        <v>484</v>
      </c>
      <c r="C95" s="72">
        <v>2015</v>
      </c>
      <c r="D95" s="141">
        <v>719</v>
      </c>
    </row>
    <row r="96" spans="1:4" s="31" customFormat="1" ht="20.25" customHeight="1">
      <c r="A96" s="144">
        <v>10</v>
      </c>
      <c r="B96" s="59" t="s">
        <v>572</v>
      </c>
      <c r="C96" s="72">
        <v>2015</v>
      </c>
      <c r="D96" s="141">
        <v>1298</v>
      </c>
    </row>
    <row r="97" spans="1:4" s="31" customFormat="1" ht="20.25" customHeight="1">
      <c r="A97" s="144">
        <v>11</v>
      </c>
      <c r="B97" s="59" t="s">
        <v>592</v>
      </c>
      <c r="C97" s="72">
        <v>2017</v>
      </c>
      <c r="D97" s="141">
        <v>2183.25</v>
      </c>
    </row>
    <row r="98" spans="1:4" s="31" customFormat="1" ht="20.25" customHeight="1">
      <c r="A98" s="144">
        <v>12</v>
      </c>
      <c r="B98" s="59" t="s">
        <v>593</v>
      </c>
      <c r="C98" s="72">
        <v>2017</v>
      </c>
      <c r="D98" s="141">
        <v>6975.33</v>
      </c>
    </row>
    <row r="99" spans="1:4" s="31" customFormat="1" ht="33" customHeight="1">
      <c r="A99" s="144">
        <v>13</v>
      </c>
      <c r="B99" s="59" t="s">
        <v>760</v>
      </c>
      <c r="C99" s="72">
        <v>2017</v>
      </c>
      <c r="D99" s="141">
        <v>7310</v>
      </c>
    </row>
    <row r="100" spans="1:4" s="31" customFormat="1" ht="20.25" customHeight="1">
      <c r="A100" s="144">
        <v>14</v>
      </c>
      <c r="B100" s="59" t="s">
        <v>596</v>
      </c>
      <c r="C100" s="72">
        <v>2017</v>
      </c>
      <c r="D100" s="141">
        <v>2312</v>
      </c>
    </row>
    <row r="101" spans="1:4" s="31" customFormat="1" ht="27.75" customHeight="1">
      <c r="A101" s="144">
        <v>15</v>
      </c>
      <c r="B101" s="59" t="s">
        <v>597</v>
      </c>
      <c r="C101" s="72">
        <v>2016</v>
      </c>
      <c r="D101" s="141">
        <v>37500</v>
      </c>
    </row>
    <row r="102" spans="1:4" s="31" customFormat="1" ht="20.25" customHeight="1">
      <c r="A102" s="144">
        <v>16</v>
      </c>
      <c r="B102" s="59" t="s">
        <v>677</v>
      </c>
      <c r="C102" s="125">
        <v>2018</v>
      </c>
      <c r="D102" s="69">
        <v>1190</v>
      </c>
    </row>
    <row r="103" spans="1:4" s="31" customFormat="1" ht="30" customHeight="1">
      <c r="A103" s="144">
        <v>17</v>
      </c>
      <c r="B103" s="20" t="s">
        <v>761</v>
      </c>
      <c r="C103" s="125">
        <v>2018</v>
      </c>
      <c r="D103" s="69">
        <v>3263</v>
      </c>
    </row>
    <row r="104" spans="1:4" s="31" customFormat="1" ht="20.25" customHeight="1">
      <c r="A104" s="144">
        <v>18</v>
      </c>
      <c r="B104" s="20" t="s">
        <v>762</v>
      </c>
      <c r="C104" s="125">
        <v>2018</v>
      </c>
      <c r="D104" s="69">
        <v>3688.77</v>
      </c>
    </row>
    <row r="105" spans="1:4" s="31" customFormat="1" ht="20.25" customHeight="1">
      <c r="A105" s="144">
        <v>19</v>
      </c>
      <c r="B105" s="20" t="s">
        <v>763</v>
      </c>
      <c r="C105" s="125">
        <v>2017</v>
      </c>
      <c r="D105" s="69">
        <v>395.77</v>
      </c>
    </row>
    <row r="106" spans="1:4" s="31" customFormat="1" ht="20.25" customHeight="1">
      <c r="A106" s="144">
        <v>20</v>
      </c>
      <c r="B106" s="20" t="s">
        <v>764</v>
      </c>
      <c r="C106" s="125">
        <v>2017</v>
      </c>
      <c r="D106" s="69">
        <v>184.5</v>
      </c>
    </row>
    <row r="107" spans="1:4" s="31" customFormat="1" ht="20.25" customHeight="1">
      <c r="A107" s="144">
        <v>21</v>
      </c>
      <c r="B107" s="20" t="s">
        <v>765</v>
      </c>
      <c r="C107" s="125">
        <v>2017</v>
      </c>
      <c r="D107" s="69">
        <v>688.8</v>
      </c>
    </row>
    <row r="108" spans="1:4" s="31" customFormat="1" ht="20.25" customHeight="1">
      <c r="A108" s="144">
        <v>22</v>
      </c>
      <c r="B108" s="20" t="s">
        <v>766</v>
      </c>
      <c r="C108" s="125">
        <v>2017</v>
      </c>
      <c r="D108" s="69">
        <v>3070.08</v>
      </c>
    </row>
    <row r="109" spans="1:4" s="31" customFormat="1" ht="32.25" customHeight="1">
      <c r="A109" s="144">
        <v>23</v>
      </c>
      <c r="B109" s="20" t="s">
        <v>767</v>
      </c>
      <c r="C109" s="125">
        <v>2017</v>
      </c>
      <c r="D109" s="69">
        <v>35000</v>
      </c>
    </row>
    <row r="110" spans="1:4" s="31" customFormat="1" ht="20.25" customHeight="1">
      <c r="A110" s="144">
        <v>24</v>
      </c>
      <c r="B110" s="20" t="s">
        <v>768</v>
      </c>
      <c r="C110" s="125">
        <v>2017</v>
      </c>
      <c r="D110" s="69">
        <v>17500</v>
      </c>
    </row>
    <row r="111" spans="1:4" s="31" customFormat="1" ht="31.2" customHeight="1" thickBot="1">
      <c r="A111" s="144">
        <v>25</v>
      </c>
      <c r="B111" s="60" t="s">
        <v>1043</v>
      </c>
      <c r="C111" s="24">
        <v>2020</v>
      </c>
      <c r="D111" s="289">
        <v>7000</v>
      </c>
    </row>
    <row r="112" spans="1:4" s="31" customFormat="1" ht="20.25" customHeight="1" thickBot="1">
      <c r="A112" s="421" t="s">
        <v>0</v>
      </c>
      <c r="B112" s="422"/>
      <c r="C112" s="422"/>
      <c r="D112" s="287">
        <f>SUM(D87:D110)</f>
        <v>161748.76</v>
      </c>
    </row>
    <row r="113" spans="1:4" s="31" customFormat="1" ht="31.95" customHeight="1">
      <c r="A113" s="455" t="s">
        <v>1002</v>
      </c>
      <c r="B113" s="455"/>
      <c r="C113" s="455"/>
      <c r="D113" s="466"/>
    </row>
    <row r="114" spans="1:4" s="31" customFormat="1" ht="20.25" customHeight="1">
      <c r="A114" s="39">
        <v>1</v>
      </c>
      <c r="B114" s="60" t="s">
        <v>594</v>
      </c>
      <c r="C114" s="24">
        <v>2017</v>
      </c>
      <c r="D114" s="268">
        <v>4277.9399999999996</v>
      </c>
    </row>
    <row r="115" spans="1:4" s="31" customFormat="1" ht="20.25" customHeight="1">
      <c r="A115" s="39">
        <v>2</v>
      </c>
      <c r="B115" s="60" t="s">
        <v>598</v>
      </c>
      <c r="C115" s="24">
        <v>2016</v>
      </c>
      <c r="D115" s="268">
        <v>4000</v>
      </c>
    </row>
    <row r="116" spans="1:4" s="31" customFormat="1" ht="20.25" customHeight="1">
      <c r="A116" s="39">
        <v>3</v>
      </c>
      <c r="B116" s="60" t="s">
        <v>600</v>
      </c>
      <c r="C116" s="24">
        <v>2016</v>
      </c>
      <c r="D116" s="268">
        <v>270</v>
      </c>
    </row>
    <row r="117" spans="1:4" s="31" customFormat="1" ht="29.4" customHeight="1">
      <c r="A117" s="39">
        <v>4</v>
      </c>
      <c r="B117" s="60" t="s">
        <v>1044</v>
      </c>
      <c r="C117" s="24">
        <v>2020</v>
      </c>
      <c r="D117" s="268">
        <v>2599</v>
      </c>
    </row>
    <row r="118" spans="1:4" s="31" customFormat="1" ht="29.4" customHeight="1">
      <c r="A118" s="39">
        <v>5</v>
      </c>
      <c r="B118" s="60" t="s">
        <v>1045</v>
      </c>
      <c r="C118" s="24">
        <v>2020</v>
      </c>
      <c r="D118" s="268">
        <v>2599</v>
      </c>
    </row>
    <row r="119" spans="1:4" s="31" customFormat="1" ht="29.4" customHeight="1">
      <c r="A119" s="39">
        <v>6</v>
      </c>
      <c r="B119" s="60" t="s">
        <v>1046</v>
      </c>
      <c r="C119" s="24">
        <v>2020</v>
      </c>
      <c r="D119" s="268">
        <v>2599</v>
      </c>
    </row>
    <row r="120" spans="1:4" s="31" customFormat="1" ht="20.25" customHeight="1">
      <c r="A120" s="39">
        <v>7</v>
      </c>
      <c r="B120" s="60" t="s">
        <v>1047</v>
      </c>
      <c r="C120" s="24">
        <v>2020</v>
      </c>
      <c r="D120" s="268">
        <v>970</v>
      </c>
    </row>
    <row r="121" spans="1:4" s="31" customFormat="1" ht="20.25" customHeight="1">
      <c r="A121" s="39">
        <v>8</v>
      </c>
      <c r="B121" s="60" t="s">
        <v>1048</v>
      </c>
      <c r="C121" s="24">
        <v>2020</v>
      </c>
      <c r="D121" s="268">
        <v>970</v>
      </c>
    </row>
    <row r="122" spans="1:4" s="31" customFormat="1" ht="20.25" customHeight="1">
      <c r="A122" s="39">
        <v>9</v>
      </c>
      <c r="B122" s="60" t="s">
        <v>1049</v>
      </c>
      <c r="C122" s="24">
        <v>2020</v>
      </c>
      <c r="D122" s="268">
        <v>970</v>
      </c>
    </row>
    <row r="123" spans="1:4" s="31" customFormat="1" ht="20.25" customHeight="1">
      <c r="A123" s="39">
        <v>10</v>
      </c>
      <c r="B123" s="60" t="s">
        <v>1050</v>
      </c>
      <c r="C123" s="24">
        <v>2020</v>
      </c>
      <c r="D123" s="268">
        <v>970</v>
      </c>
    </row>
    <row r="124" spans="1:4" s="31" customFormat="1" ht="20.25" customHeight="1">
      <c r="A124" s="39">
        <v>11</v>
      </c>
      <c r="B124" s="60" t="s">
        <v>1051</v>
      </c>
      <c r="C124" s="24">
        <v>2020</v>
      </c>
      <c r="D124" s="268">
        <v>970</v>
      </c>
    </row>
    <row r="125" spans="1:4" s="31" customFormat="1" ht="20.25" customHeight="1">
      <c r="A125" s="39">
        <v>12</v>
      </c>
      <c r="B125" s="60" t="s">
        <v>1052</v>
      </c>
      <c r="C125" s="24">
        <v>2020</v>
      </c>
      <c r="D125" s="268">
        <v>970</v>
      </c>
    </row>
    <row r="126" spans="1:4" s="31" customFormat="1" ht="20.25" customHeight="1">
      <c r="A126" s="39">
        <v>13</v>
      </c>
      <c r="B126" s="60" t="s">
        <v>1053</v>
      </c>
      <c r="C126" s="24">
        <v>2020</v>
      </c>
      <c r="D126" s="268">
        <v>970</v>
      </c>
    </row>
    <row r="127" spans="1:4" s="31" customFormat="1" ht="20.25" customHeight="1">
      <c r="A127" s="39">
        <v>14</v>
      </c>
      <c r="B127" s="60" t="s">
        <v>1054</v>
      </c>
      <c r="C127" s="24">
        <v>2020</v>
      </c>
      <c r="D127" s="268">
        <v>970</v>
      </c>
    </row>
    <row r="128" spans="1:4" s="31" customFormat="1" ht="20.25" customHeight="1">
      <c r="A128" s="39">
        <v>15</v>
      </c>
      <c r="B128" s="60" t="s">
        <v>1055</v>
      </c>
      <c r="C128" s="24">
        <v>2020</v>
      </c>
      <c r="D128" s="268">
        <v>970</v>
      </c>
    </row>
    <row r="129" spans="1:4" s="31" customFormat="1" ht="20.25" customHeight="1">
      <c r="A129" s="39">
        <v>16</v>
      </c>
      <c r="B129" s="60" t="s">
        <v>1056</v>
      </c>
      <c r="C129" s="24">
        <v>2020</v>
      </c>
      <c r="D129" s="268">
        <v>120</v>
      </c>
    </row>
    <row r="130" spans="1:4" s="31" customFormat="1" ht="20.25" customHeight="1">
      <c r="A130" s="39">
        <v>17</v>
      </c>
      <c r="B130" s="60" t="s">
        <v>1056</v>
      </c>
      <c r="C130" s="24">
        <v>2020</v>
      </c>
      <c r="D130" s="268">
        <v>120</v>
      </c>
    </row>
    <row r="131" spans="1:4" s="31" customFormat="1" ht="20.25" customHeight="1" thickBot="1">
      <c r="A131" s="39">
        <v>18</v>
      </c>
      <c r="B131" s="60" t="s">
        <v>1056</v>
      </c>
      <c r="C131" s="24">
        <v>2020</v>
      </c>
      <c r="D131" s="294">
        <v>120</v>
      </c>
    </row>
    <row r="132" spans="1:4" s="31" customFormat="1" ht="20.25" customHeight="1" thickBot="1">
      <c r="A132" s="239"/>
      <c r="B132" s="240"/>
      <c r="C132" s="240"/>
      <c r="D132" s="287">
        <f>SUM(D114:D131)</f>
        <v>25434.94</v>
      </c>
    </row>
    <row r="133" spans="1:4" s="31" customFormat="1" ht="20.25" customHeight="1" thickBot="1">
      <c r="A133" s="462" t="s">
        <v>674</v>
      </c>
      <c r="B133" s="463"/>
      <c r="C133" s="463"/>
      <c r="D133" s="464"/>
    </row>
    <row r="134" spans="1:4" s="31" customFormat="1" ht="31.95" customHeight="1">
      <c r="A134" s="459" t="s">
        <v>1001</v>
      </c>
      <c r="B134" s="460"/>
      <c r="C134" s="460"/>
      <c r="D134" s="461"/>
    </row>
    <row r="135" spans="1:4" s="31" customFormat="1" ht="20.25" customHeight="1">
      <c r="A135" s="126">
        <v>1</v>
      </c>
      <c r="B135" s="20" t="s">
        <v>775</v>
      </c>
      <c r="C135" s="125">
        <v>2018</v>
      </c>
      <c r="D135" s="129">
        <v>2199</v>
      </c>
    </row>
    <row r="136" spans="1:4" s="31" customFormat="1" ht="20.25" customHeight="1">
      <c r="A136" s="126">
        <v>2</v>
      </c>
      <c r="B136" s="20" t="s">
        <v>775</v>
      </c>
      <c r="C136" s="125">
        <v>2018</v>
      </c>
      <c r="D136" s="129">
        <v>2199</v>
      </c>
    </row>
    <row r="137" spans="1:4" s="31" customFormat="1" ht="20.25" customHeight="1" thickBot="1">
      <c r="A137" s="126">
        <v>3</v>
      </c>
      <c r="B137" s="20" t="s">
        <v>775</v>
      </c>
      <c r="C137" s="125">
        <v>2018</v>
      </c>
      <c r="D137" s="310">
        <v>2198.9899999999998</v>
      </c>
    </row>
    <row r="138" spans="1:4" s="31" customFormat="1" ht="20.25" customHeight="1" thickBot="1">
      <c r="A138" s="421" t="s">
        <v>0</v>
      </c>
      <c r="B138" s="422"/>
      <c r="C138" s="422"/>
      <c r="D138" s="287">
        <f>SUM(D135:D137)</f>
        <v>6596.99</v>
      </c>
    </row>
    <row r="139" spans="1:4" s="31" customFormat="1" ht="31.2" customHeight="1">
      <c r="A139" s="455" t="s">
        <v>1002</v>
      </c>
      <c r="B139" s="455"/>
      <c r="C139" s="455"/>
      <c r="D139" s="466"/>
    </row>
    <row r="140" spans="1:4" s="31" customFormat="1" ht="20.25" customHeight="1">
      <c r="A140" s="39">
        <v>1</v>
      </c>
      <c r="B140" s="60" t="s">
        <v>454</v>
      </c>
      <c r="C140" s="24">
        <v>2017</v>
      </c>
      <c r="D140" s="129">
        <v>1999</v>
      </c>
    </row>
    <row r="141" spans="1:4" s="31" customFormat="1" ht="20.25" customHeight="1">
      <c r="A141" s="39">
        <v>2</v>
      </c>
      <c r="B141" s="60" t="s">
        <v>454</v>
      </c>
      <c r="C141" s="24">
        <v>2016</v>
      </c>
      <c r="D141" s="129">
        <v>2000</v>
      </c>
    </row>
    <row r="142" spans="1:4" s="31" customFormat="1" ht="20.25" customHeight="1">
      <c r="A142" s="39">
        <v>3</v>
      </c>
      <c r="B142" s="60" t="s">
        <v>1085</v>
      </c>
      <c r="C142" s="24">
        <v>2018</v>
      </c>
      <c r="D142" s="129">
        <v>2226.3000000000002</v>
      </c>
    </row>
    <row r="143" spans="1:4" s="31" customFormat="1" ht="20.25" customHeight="1">
      <c r="A143" s="39">
        <v>4</v>
      </c>
      <c r="B143" s="60" t="s">
        <v>1085</v>
      </c>
      <c r="C143" s="24">
        <v>2018</v>
      </c>
      <c r="D143" s="129">
        <v>2226.3000000000002</v>
      </c>
    </row>
    <row r="144" spans="1:4" s="31" customFormat="1" ht="20.25" customHeight="1">
      <c r="A144" s="39">
        <v>5</v>
      </c>
      <c r="B144" s="60" t="s">
        <v>454</v>
      </c>
      <c r="C144" s="24">
        <v>2020</v>
      </c>
      <c r="D144" s="129">
        <v>2638</v>
      </c>
    </row>
    <row r="145" spans="1:4" s="31" customFormat="1" ht="20.25" customHeight="1">
      <c r="A145" s="39">
        <v>6</v>
      </c>
      <c r="B145" s="60" t="s">
        <v>454</v>
      </c>
      <c r="C145" s="24">
        <v>2020</v>
      </c>
      <c r="D145" s="129">
        <v>2638</v>
      </c>
    </row>
    <row r="146" spans="1:4" s="31" customFormat="1" ht="20.25" customHeight="1">
      <c r="A146" s="39">
        <v>7</v>
      </c>
      <c r="B146" s="60" t="s">
        <v>454</v>
      </c>
      <c r="C146" s="24">
        <v>2020</v>
      </c>
      <c r="D146" s="129">
        <v>2638</v>
      </c>
    </row>
    <row r="147" spans="1:4" s="31" customFormat="1" ht="20.25" customHeight="1">
      <c r="A147" s="39">
        <v>8</v>
      </c>
      <c r="B147" s="60" t="s">
        <v>454</v>
      </c>
      <c r="C147" s="24">
        <v>2020</v>
      </c>
      <c r="D147" s="129">
        <v>2529.0100000000002</v>
      </c>
    </row>
    <row r="148" spans="1:4" s="31" customFormat="1" ht="20.25" customHeight="1">
      <c r="A148" s="39">
        <v>9</v>
      </c>
      <c r="B148" s="60" t="s">
        <v>1086</v>
      </c>
      <c r="C148" s="24">
        <v>2020</v>
      </c>
      <c r="D148" s="129">
        <v>970</v>
      </c>
    </row>
    <row r="149" spans="1:4" s="31" customFormat="1" ht="20.25" customHeight="1">
      <c r="A149" s="39">
        <v>10</v>
      </c>
      <c r="B149" s="60" t="s">
        <v>1086</v>
      </c>
      <c r="C149" s="24">
        <v>2020</v>
      </c>
      <c r="D149" s="129">
        <v>970</v>
      </c>
    </row>
    <row r="150" spans="1:4" s="31" customFormat="1" ht="20.25" customHeight="1">
      <c r="A150" s="39">
        <v>11</v>
      </c>
      <c r="B150" s="60" t="s">
        <v>1086</v>
      </c>
      <c r="C150" s="24">
        <v>2020</v>
      </c>
      <c r="D150" s="129">
        <v>970</v>
      </c>
    </row>
    <row r="151" spans="1:4" s="31" customFormat="1" ht="20.25" customHeight="1" thickBot="1">
      <c r="A151" s="39">
        <v>12</v>
      </c>
      <c r="B151" s="60" t="s">
        <v>1086</v>
      </c>
      <c r="C151" s="24">
        <v>2020</v>
      </c>
      <c r="D151" s="310">
        <v>970</v>
      </c>
    </row>
    <row r="152" spans="1:4" s="31" customFormat="1" ht="20.25" customHeight="1" thickBot="1">
      <c r="A152" s="248"/>
      <c r="B152" s="249"/>
      <c r="C152" s="249"/>
      <c r="D152" s="287">
        <f>SUM(D140:D151)</f>
        <v>22774.61</v>
      </c>
    </row>
    <row r="153" spans="1:4" s="31" customFormat="1" ht="31.95" customHeight="1">
      <c r="A153" s="455" t="s">
        <v>1010</v>
      </c>
      <c r="B153" s="455"/>
      <c r="C153" s="455"/>
      <c r="D153" s="455"/>
    </row>
    <row r="154" spans="1:4" s="31" customFormat="1" ht="20.25" customHeight="1" thickBot="1">
      <c r="A154" s="24">
        <v>1</v>
      </c>
      <c r="B154" s="60" t="s">
        <v>1087</v>
      </c>
      <c r="C154" s="24">
        <v>2017</v>
      </c>
      <c r="D154" s="310">
        <v>4980</v>
      </c>
    </row>
    <row r="155" spans="1:4" s="31" customFormat="1" ht="20.25" customHeight="1" thickBot="1">
      <c r="A155" s="248"/>
      <c r="B155" s="249"/>
      <c r="C155" s="249"/>
      <c r="D155" s="287">
        <f>SUM(D154)</f>
        <v>4980</v>
      </c>
    </row>
    <row r="156" spans="1:4" s="31" customFormat="1" ht="20.25" customHeight="1" thickBot="1">
      <c r="A156" s="462" t="s">
        <v>668</v>
      </c>
      <c r="B156" s="463"/>
      <c r="C156" s="463"/>
      <c r="D156" s="465"/>
    </row>
    <row r="157" spans="1:4" s="31" customFormat="1" ht="32.4" customHeight="1">
      <c r="A157" s="459" t="s">
        <v>1001</v>
      </c>
      <c r="B157" s="460"/>
      <c r="C157" s="460"/>
      <c r="D157" s="461"/>
    </row>
    <row r="158" spans="1:4" s="31" customFormat="1" ht="29.4" customHeight="1">
      <c r="A158" s="126">
        <v>1</v>
      </c>
      <c r="B158" s="60" t="s">
        <v>588</v>
      </c>
      <c r="C158" s="24">
        <v>2016</v>
      </c>
      <c r="D158" s="205">
        <v>1137</v>
      </c>
    </row>
    <row r="159" spans="1:4" s="31" customFormat="1" ht="20.25" customHeight="1">
      <c r="A159" s="126">
        <v>2</v>
      </c>
      <c r="B159" s="60" t="s">
        <v>667</v>
      </c>
      <c r="C159" s="24">
        <v>2017</v>
      </c>
      <c r="D159" s="205">
        <v>2810</v>
      </c>
    </row>
    <row r="160" spans="1:4" s="31" customFormat="1" ht="20.25" customHeight="1">
      <c r="A160" s="125">
        <v>3</v>
      </c>
      <c r="B160" s="60" t="s">
        <v>739</v>
      </c>
      <c r="C160" s="24">
        <v>2018</v>
      </c>
      <c r="D160" s="205">
        <v>2974</v>
      </c>
    </row>
    <row r="161" spans="1:4" s="31" customFormat="1" ht="20.25" customHeight="1">
      <c r="A161" s="125">
        <v>4</v>
      </c>
      <c r="B161" s="60" t="s">
        <v>740</v>
      </c>
      <c r="C161" s="24">
        <v>2018</v>
      </c>
      <c r="D161" s="205">
        <v>399</v>
      </c>
    </row>
    <row r="162" spans="1:4" s="31" customFormat="1" ht="20.25" customHeight="1">
      <c r="A162" s="125">
        <v>5</v>
      </c>
      <c r="B162" s="60" t="s">
        <v>741</v>
      </c>
      <c r="C162" s="24">
        <v>2018</v>
      </c>
      <c r="D162" s="205">
        <v>810</v>
      </c>
    </row>
    <row r="163" spans="1:4" s="31" customFormat="1" ht="20.25" customHeight="1">
      <c r="A163" s="125">
        <v>6</v>
      </c>
      <c r="B163" s="60" t="s">
        <v>742</v>
      </c>
      <c r="C163" s="24">
        <v>2018</v>
      </c>
      <c r="D163" s="205">
        <v>1317</v>
      </c>
    </row>
    <row r="164" spans="1:4" s="31" customFormat="1" ht="20.25" customHeight="1" thickBot="1">
      <c r="A164" s="125">
        <v>7</v>
      </c>
      <c r="B164" s="60" t="s">
        <v>743</v>
      </c>
      <c r="C164" s="24">
        <v>2019</v>
      </c>
      <c r="D164" s="313">
        <v>1599</v>
      </c>
    </row>
    <row r="165" spans="1:4" s="31" customFormat="1" ht="20.25" customHeight="1" thickBot="1">
      <c r="A165" s="421" t="s">
        <v>0</v>
      </c>
      <c r="B165" s="422"/>
      <c r="C165" s="422"/>
      <c r="D165" s="312">
        <f>SUM(D158:D164)</f>
        <v>11046</v>
      </c>
    </row>
    <row r="166" spans="1:4" s="31" customFormat="1" ht="27.6" customHeight="1">
      <c r="A166" s="455" t="s">
        <v>1002</v>
      </c>
      <c r="B166" s="455"/>
      <c r="C166" s="455"/>
      <c r="D166" s="466"/>
    </row>
    <row r="167" spans="1:4" s="31" customFormat="1" ht="20.25" customHeight="1">
      <c r="A167" s="248">
        <v>1</v>
      </c>
      <c r="B167" s="60" t="s">
        <v>576</v>
      </c>
      <c r="C167" s="24">
        <v>2015</v>
      </c>
      <c r="D167" s="253">
        <v>3499</v>
      </c>
    </row>
    <row r="168" spans="1:4" s="31" customFormat="1" ht="20.25" customHeight="1" thickBot="1">
      <c r="A168" s="248">
        <v>2</v>
      </c>
      <c r="B168" s="60" t="s">
        <v>738</v>
      </c>
      <c r="C168" s="24">
        <v>2018</v>
      </c>
      <c r="D168" s="311">
        <v>3348.99</v>
      </c>
    </row>
    <row r="169" spans="1:4" s="31" customFormat="1" ht="20.25" customHeight="1" thickBot="1">
      <c r="A169" s="248"/>
      <c r="B169" s="249"/>
      <c r="C169" s="249"/>
      <c r="D169" s="312">
        <f>SUM(D167:D168)</f>
        <v>6847.99</v>
      </c>
    </row>
    <row r="170" spans="1:4" s="31" customFormat="1" ht="20.25" customHeight="1" thickBot="1">
      <c r="A170" s="462" t="s">
        <v>62</v>
      </c>
      <c r="B170" s="463"/>
      <c r="C170" s="463"/>
      <c r="D170" s="465"/>
    </row>
    <row r="171" spans="1:4" s="31" customFormat="1" ht="30" customHeight="1">
      <c r="A171" s="459" t="s">
        <v>1001</v>
      </c>
      <c r="B171" s="460"/>
      <c r="C171" s="460"/>
      <c r="D171" s="461"/>
    </row>
    <row r="172" spans="1:4" s="31" customFormat="1" ht="20.25" customHeight="1">
      <c r="A172" s="126">
        <v>1</v>
      </c>
      <c r="B172" s="20" t="s">
        <v>578</v>
      </c>
      <c r="C172" s="125">
        <v>2016</v>
      </c>
      <c r="D172" s="129">
        <v>799</v>
      </c>
    </row>
    <row r="173" spans="1:4" s="31" customFormat="1" ht="20.25" customHeight="1">
      <c r="A173" s="126">
        <v>2</v>
      </c>
      <c r="B173" s="20" t="s">
        <v>578</v>
      </c>
      <c r="C173" s="125">
        <v>2016</v>
      </c>
      <c r="D173" s="69">
        <v>799</v>
      </c>
    </row>
    <row r="174" spans="1:4" s="31" customFormat="1" ht="20.25" customHeight="1">
      <c r="A174" s="126">
        <v>3</v>
      </c>
      <c r="B174" s="20" t="s">
        <v>578</v>
      </c>
      <c r="C174" s="125">
        <v>2016</v>
      </c>
      <c r="D174" s="69">
        <v>799</v>
      </c>
    </row>
    <row r="175" spans="1:4" s="31" customFormat="1" ht="20.25" customHeight="1">
      <c r="A175" s="126">
        <v>4</v>
      </c>
      <c r="B175" s="20" t="s">
        <v>615</v>
      </c>
      <c r="C175" s="125">
        <v>2016</v>
      </c>
      <c r="D175" s="69">
        <v>12909.37</v>
      </c>
    </row>
    <row r="176" spans="1:4" s="31" customFormat="1" ht="20.25" customHeight="1">
      <c r="A176" s="144">
        <v>5</v>
      </c>
      <c r="B176" s="20" t="s">
        <v>615</v>
      </c>
      <c r="C176" s="125">
        <v>2016</v>
      </c>
      <c r="D176" s="69">
        <v>12909.37</v>
      </c>
    </row>
    <row r="177" spans="1:4" s="31" customFormat="1" ht="20.25" customHeight="1">
      <c r="A177" s="144">
        <v>6</v>
      </c>
      <c r="B177" s="20" t="s">
        <v>615</v>
      </c>
      <c r="C177" s="125">
        <v>2016</v>
      </c>
      <c r="D177" s="129">
        <v>12909.37</v>
      </c>
    </row>
    <row r="178" spans="1:4" s="31" customFormat="1" ht="20.25" customHeight="1">
      <c r="A178" s="144">
        <v>7</v>
      </c>
      <c r="B178" s="20" t="s">
        <v>565</v>
      </c>
      <c r="C178" s="125">
        <v>2017</v>
      </c>
      <c r="D178" s="69">
        <v>774</v>
      </c>
    </row>
    <row r="179" spans="1:4" s="31" customFormat="1" ht="20.25" customHeight="1">
      <c r="A179" s="144">
        <v>8</v>
      </c>
      <c r="B179" s="20" t="s">
        <v>565</v>
      </c>
      <c r="C179" s="125">
        <v>2017</v>
      </c>
      <c r="D179" s="69">
        <v>774</v>
      </c>
    </row>
    <row r="180" spans="1:4" s="31" customFormat="1" ht="20.25" customHeight="1">
      <c r="A180" s="144">
        <v>9</v>
      </c>
      <c r="B180" s="20" t="s">
        <v>565</v>
      </c>
      <c r="C180" s="125">
        <v>2017</v>
      </c>
      <c r="D180" s="69">
        <v>774</v>
      </c>
    </row>
    <row r="181" spans="1:4" s="31" customFormat="1" ht="20.25" customHeight="1">
      <c r="A181" s="144">
        <v>10</v>
      </c>
      <c r="B181" s="20" t="s">
        <v>565</v>
      </c>
      <c r="C181" s="125">
        <v>2017</v>
      </c>
      <c r="D181" s="69">
        <v>774</v>
      </c>
    </row>
    <row r="182" spans="1:4" s="31" customFormat="1" ht="20.25" customHeight="1">
      <c r="A182" s="144">
        <v>11</v>
      </c>
      <c r="B182" s="20" t="s">
        <v>565</v>
      </c>
      <c r="C182" s="125">
        <v>2017</v>
      </c>
      <c r="D182" s="69">
        <v>774</v>
      </c>
    </row>
    <row r="183" spans="1:4" s="31" customFormat="1" ht="20.25" customHeight="1">
      <c r="A183" s="144">
        <v>12</v>
      </c>
      <c r="B183" s="60" t="s">
        <v>776</v>
      </c>
      <c r="C183" s="24">
        <v>2018</v>
      </c>
      <c r="D183" s="268">
        <v>5995</v>
      </c>
    </row>
    <row r="184" spans="1:4" s="31" customFormat="1" ht="20.25" customHeight="1">
      <c r="A184" s="144">
        <v>13</v>
      </c>
      <c r="B184" s="60" t="s">
        <v>615</v>
      </c>
      <c r="C184" s="24">
        <v>2019</v>
      </c>
      <c r="D184" s="269">
        <v>3997.5</v>
      </c>
    </row>
    <row r="185" spans="1:4" s="31" customFormat="1" ht="20.25" customHeight="1" thickBot="1">
      <c r="A185" s="144">
        <v>14</v>
      </c>
      <c r="B185" s="60" t="s">
        <v>615</v>
      </c>
      <c r="C185" s="24">
        <v>2019</v>
      </c>
      <c r="D185" s="269">
        <v>3997.5</v>
      </c>
    </row>
    <row r="186" spans="1:4" s="31" customFormat="1" ht="20.25" customHeight="1" thickBot="1">
      <c r="A186" s="421" t="s">
        <v>0</v>
      </c>
      <c r="B186" s="422"/>
      <c r="C186" s="423"/>
      <c r="D186" s="392">
        <f>SUM(D172:D185)</f>
        <v>58985.11</v>
      </c>
    </row>
    <row r="187" spans="1:4" s="31" customFormat="1" ht="28.95" customHeight="1">
      <c r="A187" s="455" t="s">
        <v>1002</v>
      </c>
      <c r="B187" s="455"/>
      <c r="C187" s="455"/>
      <c r="D187" s="455"/>
    </row>
    <row r="188" spans="1:4" s="31" customFormat="1" ht="20.25" customHeight="1">
      <c r="A188" s="39">
        <v>1</v>
      </c>
      <c r="B188" s="60" t="s">
        <v>694</v>
      </c>
      <c r="C188" s="24">
        <v>2018</v>
      </c>
      <c r="D188" s="69">
        <v>799</v>
      </c>
    </row>
    <row r="189" spans="1:4" s="31" customFormat="1" ht="20.25" customHeight="1">
      <c r="A189" s="39">
        <v>2</v>
      </c>
      <c r="B189" s="60" t="s">
        <v>1026</v>
      </c>
      <c r="C189" s="24">
        <v>2018</v>
      </c>
      <c r="D189" s="69">
        <v>2589</v>
      </c>
    </row>
    <row r="190" spans="1:4" s="31" customFormat="1" ht="20.25" customHeight="1">
      <c r="A190" s="39">
        <v>3</v>
      </c>
      <c r="B190" s="60" t="s">
        <v>1027</v>
      </c>
      <c r="C190" s="24">
        <v>2019</v>
      </c>
      <c r="D190" s="69">
        <v>3413.25</v>
      </c>
    </row>
    <row r="191" spans="1:4" s="31" customFormat="1" ht="20.25" customHeight="1">
      <c r="A191" s="39">
        <v>4</v>
      </c>
      <c r="B191" s="60" t="s">
        <v>1026</v>
      </c>
      <c r="C191" s="24">
        <v>2019</v>
      </c>
      <c r="D191" s="69">
        <v>1894.2</v>
      </c>
    </row>
    <row r="192" spans="1:4" s="31" customFormat="1" ht="20.25" customHeight="1">
      <c r="A192" s="39">
        <v>5</v>
      </c>
      <c r="B192" s="60" t="s">
        <v>1026</v>
      </c>
      <c r="C192" s="24">
        <v>2019</v>
      </c>
      <c r="D192" s="69">
        <v>1894.2</v>
      </c>
    </row>
    <row r="193" spans="1:4" s="31" customFormat="1" ht="20.25" customHeight="1" thickBot="1">
      <c r="A193" s="239">
        <v>6</v>
      </c>
      <c r="B193" s="60" t="s">
        <v>1028</v>
      </c>
      <c r="C193" s="24">
        <v>2019</v>
      </c>
      <c r="D193" s="69">
        <v>1660.5</v>
      </c>
    </row>
    <row r="194" spans="1:4" s="31" customFormat="1" ht="20.25" customHeight="1" thickBot="1">
      <c r="A194" s="239"/>
      <c r="B194" s="240"/>
      <c r="C194" s="240"/>
      <c r="D194" s="392">
        <f>SUM(D188:D193)</f>
        <v>12250.150000000001</v>
      </c>
    </row>
    <row r="195" spans="1:4" s="31" customFormat="1" ht="24" customHeight="1" thickBot="1">
      <c r="A195" s="462" t="s">
        <v>614</v>
      </c>
      <c r="B195" s="463"/>
      <c r="C195" s="463"/>
      <c r="D195" s="465"/>
    </row>
    <row r="196" spans="1:4" s="31" customFormat="1" ht="22.2" customHeight="1">
      <c r="A196" s="459" t="s">
        <v>1001</v>
      </c>
      <c r="B196" s="460"/>
      <c r="C196" s="460"/>
      <c r="D196" s="461"/>
    </row>
    <row r="197" spans="1:4" s="31" customFormat="1" ht="20.25" customHeight="1">
      <c r="A197" s="39">
        <v>1</v>
      </c>
      <c r="B197" s="60" t="s">
        <v>469</v>
      </c>
      <c r="C197" s="24">
        <v>2016</v>
      </c>
      <c r="D197" s="253">
        <v>3499</v>
      </c>
    </row>
    <row r="198" spans="1:4" s="31" customFormat="1" ht="20.25" customHeight="1">
      <c r="A198" s="39">
        <v>2</v>
      </c>
      <c r="B198" s="60" t="s">
        <v>569</v>
      </c>
      <c r="C198" s="24">
        <v>2016</v>
      </c>
      <c r="D198" s="253">
        <v>3499</v>
      </c>
    </row>
    <row r="199" spans="1:4" s="31" customFormat="1" ht="20.25" customHeight="1">
      <c r="A199" s="39">
        <v>3</v>
      </c>
      <c r="B199" s="60" t="s">
        <v>776</v>
      </c>
      <c r="C199" s="24">
        <v>2017</v>
      </c>
      <c r="D199" s="253">
        <v>6610</v>
      </c>
    </row>
    <row r="200" spans="1:4" s="31" customFormat="1" ht="20.25" customHeight="1" thickBot="1">
      <c r="A200" s="39">
        <v>4</v>
      </c>
      <c r="B200" s="60" t="s">
        <v>403</v>
      </c>
      <c r="C200" s="24">
        <v>2017</v>
      </c>
      <c r="D200" s="290">
        <v>2275</v>
      </c>
    </row>
    <row r="201" spans="1:4" s="31" customFormat="1" ht="20.25" customHeight="1" thickBot="1">
      <c r="A201" s="239"/>
      <c r="B201" s="240"/>
      <c r="C201" s="240"/>
      <c r="D201" s="291">
        <f>SUM(D197:D200)</f>
        <v>15883</v>
      </c>
    </row>
    <row r="202" spans="1:4" s="31" customFormat="1" ht="27" customHeight="1">
      <c r="A202" s="455" t="s">
        <v>1002</v>
      </c>
      <c r="B202" s="455"/>
      <c r="C202" s="455"/>
      <c r="D202" s="455"/>
    </row>
    <row r="203" spans="1:4" s="31" customFormat="1" ht="20.25" customHeight="1">
      <c r="A203" s="39">
        <v>1</v>
      </c>
      <c r="B203" s="60" t="s">
        <v>690</v>
      </c>
      <c r="C203" s="24">
        <v>2017</v>
      </c>
      <c r="D203" s="253">
        <v>2596</v>
      </c>
    </row>
    <row r="204" spans="1:4" s="31" customFormat="1" ht="20.25" customHeight="1">
      <c r="A204" s="39">
        <v>2</v>
      </c>
      <c r="B204" s="60" t="s">
        <v>691</v>
      </c>
      <c r="C204" s="24">
        <v>2017</v>
      </c>
      <c r="D204" s="253">
        <v>2300</v>
      </c>
    </row>
    <row r="205" spans="1:4" s="31" customFormat="1" ht="20.25" customHeight="1">
      <c r="A205" s="39">
        <v>3</v>
      </c>
      <c r="B205" s="60" t="s">
        <v>692</v>
      </c>
      <c r="C205" s="24">
        <v>2017</v>
      </c>
      <c r="D205" s="253">
        <v>3321</v>
      </c>
    </row>
    <row r="206" spans="1:4" s="31" customFormat="1" ht="20.25" customHeight="1">
      <c r="A206" s="39">
        <v>4</v>
      </c>
      <c r="B206" s="60" t="s">
        <v>1037</v>
      </c>
      <c r="C206" s="24">
        <v>2017</v>
      </c>
      <c r="D206" s="253">
        <v>449</v>
      </c>
    </row>
    <row r="207" spans="1:4" s="31" customFormat="1" ht="20.25" customHeight="1">
      <c r="A207" s="39">
        <v>5</v>
      </c>
      <c r="B207" s="60" t="s">
        <v>1037</v>
      </c>
      <c r="C207" s="24">
        <v>2017</v>
      </c>
      <c r="D207" s="253">
        <v>449</v>
      </c>
    </row>
    <row r="208" spans="1:4" s="31" customFormat="1" ht="20.25" customHeight="1">
      <c r="A208" s="39">
        <v>6</v>
      </c>
      <c r="B208" s="60" t="s">
        <v>1037</v>
      </c>
      <c r="C208" s="24">
        <v>2017</v>
      </c>
      <c r="D208" s="253">
        <v>449</v>
      </c>
    </row>
    <row r="209" spans="1:5" s="31" customFormat="1" ht="20.25" customHeight="1">
      <c r="A209" s="39">
        <v>7</v>
      </c>
      <c r="B209" s="60" t="s">
        <v>1037</v>
      </c>
      <c r="C209" s="24">
        <v>2017</v>
      </c>
      <c r="D209" s="253">
        <v>449</v>
      </c>
    </row>
    <row r="210" spans="1:5" s="31" customFormat="1" ht="20.25" customHeight="1">
      <c r="A210" s="39">
        <v>8</v>
      </c>
      <c r="B210" s="60" t="s">
        <v>1038</v>
      </c>
      <c r="C210" s="24">
        <v>2019</v>
      </c>
      <c r="D210" s="253">
        <v>5535</v>
      </c>
    </row>
    <row r="211" spans="1:5" s="31" customFormat="1" ht="20.25" customHeight="1">
      <c r="A211" s="39">
        <v>9</v>
      </c>
      <c r="B211" s="60" t="s">
        <v>1039</v>
      </c>
      <c r="C211" s="24">
        <v>2019</v>
      </c>
      <c r="D211" s="253">
        <v>970</v>
      </c>
    </row>
    <row r="212" spans="1:5" s="31" customFormat="1" ht="20.25" customHeight="1">
      <c r="A212" s="39">
        <v>10</v>
      </c>
      <c r="B212" s="60" t="s">
        <v>1039</v>
      </c>
      <c r="C212" s="24">
        <v>2019</v>
      </c>
      <c r="D212" s="253">
        <v>970</v>
      </c>
    </row>
    <row r="213" spans="1:5" s="31" customFormat="1" ht="20.25" customHeight="1">
      <c r="A213" s="39">
        <v>11</v>
      </c>
      <c r="B213" s="60" t="s">
        <v>1039</v>
      </c>
      <c r="C213" s="24">
        <v>2019</v>
      </c>
      <c r="D213" s="253">
        <v>970</v>
      </c>
    </row>
    <row r="214" spans="1:5" s="31" customFormat="1" ht="20.25" customHeight="1">
      <c r="A214" s="39">
        <v>12</v>
      </c>
      <c r="B214" s="60" t="s">
        <v>1039</v>
      </c>
      <c r="C214" s="24">
        <v>2019</v>
      </c>
      <c r="D214" s="253">
        <v>970</v>
      </c>
    </row>
    <row r="215" spans="1:5" s="31" customFormat="1" ht="20.25" customHeight="1">
      <c r="A215" s="39">
        <v>13</v>
      </c>
      <c r="B215" s="60" t="s">
        <v>1040</v>
      </c>
      <c r="C215" s="24">
        <v>2020</v>
      </c>
      <c r="D215" s="253">
        <v>2638</v>
      </c>
    </row>
    <row r="216" spans="1:5" s="31" customFormat="1" ht="20.25" customHeight="1">
      <c r="A216" s="39">
        <v>14</v>
      </c>
      <c r="B216" s="60" t="s">
        <v>1040</v>
      </c>
      <c r="C216" s="24">
        <v>2020</v>
      </c>
      <c r="D216" s="253">
        <v>2638</v>
      </c>
    </row>
    <row r="217" spans="1:5" s="31" customFormat="1" ht="20.25" customHeight="1">
      <c r="A217" s="39">
        <v>15</v>
      </c>
      <c r="B217" s="60" t="s">
        <v>1040</v>
      </c>
      <c r="C217" s="24">
        <v>2020</v>
      </c>
      <c r="D217" s="253">
        <v>2638</v>
      </c>
    </row>
    <row r="218" spans="1:5" s="31" customFormat="1" ht="20.25" customHeight="1" thickBot="1">
      <c r="A218" s="39">
        <v>16</v>
      </c>
      <c r="B218" s="60" t="s">
        <v>1040</v>
      </c>
      <c r="C218" s="24">
        <v>2020</v>
      </c>
      <c r="D218" s="290">
        <v>2638</v>
      </c>
    </row>
    <row r="219" spans="1:5" s="31" customFormat="1" ht="17.399999999999999" customHeight="1" thickBot="1">
      <c r="A219" s="239"/>
      <c r="B219" s="240"/>
      <c r="C219" s="240"/>
      <c r="D219" s="291">
        <f>SUM(D203:D218)</f>
        <v>29980</v>
      </c>
    </row>
    <row r="220" spans="1:5" s="31" customFormat="1" ht="20.25" customHeight="1" thickBot="1">
      <c r="A220" s="462" t="s">
        <v>65</v>
      </c>
      <c r="B220" s="463"/>
      <c r="C220" s="463"/>
      <c r="D220" s="464"/>
    </row>
    <row r="221" spans="1:5" s="31" customFormat="1" ht="25.8" customHeight="1">
      <c r="A221" s="459" t="s">
        <v>1001</v>
      </c>
      <c r="B221" s="460"/>
      <c r="C221" s="460"/>
      <c r="D221" s="461"/>
    </row>
    <row r="222" spans="1:5" s="31" customFormat="1" ht="20.25" customHeight="1">
      <c r="A222" s="126">
        <v>1</v>
      </c>
      <c r="B222" s="20" t="s">
        <v>581</v>
      </c>
      <c r="C222" s="125">
        <v>2016</v>
      </c>
      <c r="D222" s="142">
        <v>4000</v>
      </c>
      <c r="E222" s="51"/>
    </row>
    <row r="223" spans="1:5" s="31" customFormat="1" ht="20.25" customHeight="1">
      <c r="A223" s="126">
        <v>2</v>
      </c>
      <c r="B223" s="20" t="s">
        <v>581</v>
      </c>
      <c r="C223" s="125">
        <v>2016</v>
      </c>
      <c r="D223" s="142">
        <v>4000</v>
      </c>
    </row>
    <row r="224" spans="1:5" s="31" customFormat="1" ht="20.25" customHeight="1">
      <c r="A224" s="126">
        <v>3</v>
      </c>
      <c r="B224" s="20" t="s">
        <v>582</v>
      </c>
      <c r="C224" s="125">
        <v>2016</v>
      </c>
      <c r="D224" s="142">
        <v>5500</v>
      </c>
    </row>
    <row r="225" spans="1:4" s="31" customFormat="1" ht="29.4" customHeight="1">
      <c r="A225" s="144">
        <v>4</v>
      </c>
      <c r="B225" s="20" t="s">
        <v>580</v>
      </c>
      <c r="C225" s="125">
        <v>2016</v>
      </c>
      <c r="D225" s="69">
        <v>3499</v>
      </c>
    </row>
    <row r="226" spans="1:4" s="31" customFormat="1" ht="20.25" customHeight="1">
      <c r="A226" s="144">
        <v>5</v>
      </c>
      <c r="B226" s="20" t="s">
        <v>601</v>
      </c>
      <c r="C226" s="125">
        <v>2016</v>
      </c>
      <c r="D226" s="69">
        <v>3699</v>
      </c>
    </row>
    <row r="227" spans="1:4" s="31" customFormat="1" ht="20.25" customHeight="1">
      <c r="A227" s="144">
        <v>6</v>
      </c>
      <c r="B227" s="20" t="s">
        <v>602</v>
      </c>
      <c r="C227" s="125">
        <v>2016</v>
      </c>
      <c r="D227" s="129">
        <v>4313.8</v>
      </c>
    </row>
    <row r="228" spans="1:4" s="31" customFormat="1" ht="20.25" customHeight="1">
      <c r="A228" s="144">
        <v>7</v>
      </c>
      <c r="B228" s="20" t="s">
        <v>602</v>
      </c>
      <c r="C228" s="125">
        <v>2016</v>
      </c>
      <c r="D228" s="129">
        <v>4313.8</v>
      </c>
    </row>
    <row r="229" spans="1:4" s="31" customFormat="1" ht="20.25" customHeight="1">
      <c r="A229" s="144">
        <v>8</v>
      </c>
      <c r="B229" s="20" t="s">
        <v>602</v>
      </c>
      <c r="C229" s="125">
        <v>2016</v>
      </c>
      <c r="D229" s="129">
        <v>4313.8</v>
      </c>
    </row>
    <row r="230" spans="1:4" s="31" customFormat="1" ht="20.25" customHeight="1">
      <c r="A230" s="144">
        <v>9</v>
      </c>
      <c r="B230" s="20" t="s">
        <v>602</v>
      </c>
      <c r="C230" s="125">
        <v>2016</v>
      </c>
      <c r="D230" s="129">
        <v>4313.8</v>
      </c>
    </row>
    <row r="231" spans="1:4" s="31" customFormat="1" ht="20.25" customHeight="1">
      <c r="A231" s="144">
        <v>10</v>
      </c>
      <c r="B231" s="20" t="s">
        <v>603</v>
      </c>
      <c r="C231" s="125">
        <v>2017</v>
      </c>
      <c r="D231" s="129">
        <v>3000</v>
      </c>
    </row>
    <row r="232" spans="1:4" s="31" customFormat="1" ht="20.25" customHeight="1">
      <c r="A232" s="144">
        <v>11</v>
      </c>
      <c r="B232" s="20" t="s">
        <v>697</v>
      </c>
      <c r="C232" s="125">
        <v>2017</v>
      </c>
      <c r="D232" s="129">
        <v>2496.9</v>
      </c>
    </row>
    <row r="233" spans="1:4" s="31" customFormat="1" ht="20.25" customHeight="1">
      <c r="A233" s="144">
        <v>12</v>
      </c>
      <c r="B233" s="20" t="s">
        <v>697</v>
      </c>
      <c r="C233" s="125">
        <v>2017</v>
      </c>
      <c r="D233" s="129">
        <v>2496.9</v>
      </c>
    </row>
    <row r="234" spans="1:4" s="31" customFormat="1" ht="20.25" customHeight="1">
      <c r="A234" s="144">
        <v>13</v>
      </c>
      <c r="B234" s="20" t="s">
        <v>698</v>
      </c>
      <c r="C234" s="125">
        <v>2017</v>
      </c>
      <c r="D234" s="129">
        <v>1949</v>
      </c>
    </row>
    <row r="235" spans="1:4" ht="20.25" customHeight="1">
      <c r="A235" s="144">
        <v>14</v>
      </c>
      <c r="B235" s="20" t="s">
        <v>699</v>
      </c>
      <c r="C235" s="125">
        <v>2017</v>
      </c>
      <c r="D235" s="129">
        <v>405.9</v>
      </c>
    </row>
    <row r="236" spans="1:4" s="31" customFormat="1" ht="20.25" customHeight="1">
      <c r="A236" s="144">
        <v>15</v>
      </c>
      <c r="B236" s="20" t="s">
        <v>700</v>
      </c>
      <c r="C236" s="125">
        <v>2018</v>
      </c>
      <c r="D236" s="129">
        <v>3999</v>
      </c>
    </row>
    <row r="237" spans="1:4" s="31" customFormat="1" ht="20.25" customHeight="1">
      <c r="A237" s="144">
        <v>16</v>
      </c>
      <c r="B237" s="20" t="s">
        <v>700</v>
      </c>
      <c r="C237" s="125">
        <v>2018</v>
      </c>
      <c r="D237" s="129">
        <v>3999</v>
      </c>
    </row>
    <row r="238" spans="1:4" s="31" customFormat="1" ht="20.25" customHeight="1">
      <c r="A238" s="144">
        <v>17</v>
      </c>
      <c r="B238" s="20" t="s">
        <v>701</v>
      </c>
      <c r="C238" s="125">
        <v>2018</v>
      </c>
      <c r="D238" s="129">
        <v>1255</v>
      </c>
    </row>
    <row r="239" spans="1:4" s="31" customFormat="1" ht="20.25" customHeight="1">
      <c r="A239" s="144">
        <v>18</v>
      </c>
      <c r="B239" s="20" t="s">
        <v>752</v>
      </c>
      <c r="C239" s="125">
        <v>2018</v>
      </c>
      <c r="D239" s="129">
        <v>34839.75</v>
      </c>
    </row>
    <row r="240" spans="1:4" s="31" customFormat="1" ht="20.25" customHeight="1">
      <c r="A240" s="144">
        <v>19</v>
      </c>
      <c r="B240" s="20" t="s">
        <v>753</v>
      </c>
      <c r="C240" s="125">
        <v>2019</v>
      </c>
      <c r="D240" s="129">
        <v>264.45</v>
      </c>
    </row>
    <row r="241" spans="1:4" s="31" customFormat="1" ht="20.25" customHeight="1">
      <c r="A241" s="144">
        <v>20</v>
      </c>
      <c r="B241" s="20" t="s">
        <v>754</v>
      </c>
      <c r="C241" s="125">
        <v>2019</v>
      </c>
      <c r="D241" s="129">
        <v>780</v>
      </c>
    </row>
    <row r="242" spans="1:4" s="31" customFormat="1" ht="20.25" customHeight="1">
      <c r="A242" s="144">
        <v>21</v>
      </c>
      <c r="B242" s="60" t="s">
        <v>998</v>
      </c>
      <c r="C242" s="24">
        <v>2019</v>
      </c>
      <c r="D242" s="205">
        <v>2202.9299999999998</v>
      </c>
    </row>
    <row r="243" spans="1:4" s="31" customFormat="1" ht="20.25" customHeight="1">
      <c r="A243" s="144">
        <v>22</v>
      </c>
      <c r="B243" s="60" t="s">
        <v>999</v>
      </c>
      <c r="C243" s="24">
        <v>2019</v>
      </c>
      <c r="D243" s="205">
        <v>2490</v>
      </c>
    </row>
    <row r="244" spans="1:4" s="31" customFormat="1" ht="20.25" customHeight="1">
      <c r="A244" s="144">
        <v>23</v>
      </c>
      <c r="B244" s="60" t="s">
        <v>999</v>
      </c>
      <c r="C244" s="24">
        <v>2019</v>
      </c>
      <c r="D244" s="205">
        <v>2490</v>
      </c>
    </row>
    <row r="245" spans="1:4" s="31" customFormat="1" ht="20.25" customHeight="1">
      <c r="A245" s="144">
        <v>24</v>
      </c>
      <c r="B245" s="60" t="s">
        <v>999</v>
      </c>
      <c r="C245" s="24">
        <v>2019</v>
      </c>
      <c r="D245" s="205">
        <v>2490</v>
      </c>
    </row>
    <row r="246" spans="1:4" s="31" customFormat="1" ht="20.25" customHeight="1">
      <c r="A246" s="144">
        <v>25</v>
      </c>
      <c r="B246" s="60" t="s">
        <v>999</v>
      </c>
      <c r="C246" s="24">
        <v>2019</v>
      </c>
      <c r="D246" s="205">
        <v>2490</v>
      </c>
    </row>
    <row r="247" spans="1:4" s="31" customFormat="1" ht="36.6" customHeight="1" thickBot="1">
      <c r="A247" s="144">
        <v>26</v>
      </c>
      <c r="B247" s="60" t="s">
        <v>1000</v>
      </c>
      <c r="C247" s="24">
        <v>2020</v>
      </c>
      <c r="D247" s="205">
        <v>3750.27</v>
      </c>
    </row>
    <row r="248" spans="1:4" s="31" customFormat="1" ht="20.399999999999999" customHeight="1" thickBot="1">
      <c r="A248" s="421" t="s">
        <v>0</v>
      </c>
      <c r="B248" s="422"/>
      <c r="C248" s="423"/>
      <c r="D248" s="392">
        <f>SUM(D222:D247)</f>
        <v>109352.3</v>
      </c>
    </row>
    <row r="249" spans="1:4" s="31" customFormat="1" ht="27.6" customHeight="1">
      <c r="A249" s="455" t="s">
        <v>1002</v>
      </c>
      <c r="B249" s="455"/>
      <c r="C249" s="455"/>
      <c r="D249" s="455"/>
    </row>
    <row r="250" spans="1:4" s="31" customFormat="1" ht="20.25" customHeight="1">
      <c r="A250" s="39">
        <v>1</v>
      </c>
      <c r="B250" s="60" t="s">
        <v>604</v>
      </c>
      <c r="C250" s="24">
        <v>2016</v>
      </c>
      <c r="D250" s="253">
        <v>519</v>
      </c>
    </row>
    <row r="251" spans="1:4" s="31" customFormat="1" ht="20.25" customHeight="1">
      <c r="A251" s="39">
        <v>2</v>
      </c>
      <c r="B251" s="60" t="s">
        <v>702</v>
      </c>
      <c r="C251" s="24">
        <v>2017</v>
      </c>
      <c r="D251" s="253">
        <v>2649</v>
      </c>
    </row>
    <row r="252" spans="1:4" s="31" customFormat="1" ht="20.25" customHeight="1">
      <c r="A252" s="39">
        <v>3</v>
      </c>
      <c r="B252" s="60" t="s">
        <v>703</v>
      </c>
      <c r="C252" s="24">
        <v>2017</v>
      </c>
      <c r="D252" s="253">
        <v>349.99</v>
      </c>
    </row>
    <row r="253" spans="1:4" s="31" customFormat="1" ht="20.25" customHeight="1">
      <c r="A253" s="39">
        <v>4</v>
      </c>
      <c r="B253" s="60" t="s">
        <v>703</v>
      </c>
      <c r="C253" s="24">
        <v>2017</v>
      </c>
      <c r="D253" s="253">
        <v>349.99</v>
      </c>
    </row>
    <row r="254" spans="1:4" s="31" customFormat="1" ht="20.25" customHeight="1">
      <c r="A254" s="39">
        <v>5</v>
      </c>
      <c r="B254" s="60" t="s">
        <v>704</v>
      </c>
      <c r="C254" s="24">
        <v>2018</v>
      </c>
      <c r="D254" s="205">
        <v>246</v>
      </c>
    </row>
    <row r="255" spans="1:4" s="31" customFormat="1" ht="20.25" customHeight="1">
      <c r="A255" s="39">
        <v>6</v>
      </c>
      <c r="B255" s="60" t="s">
        <v>1003</v>
      </c>
      <c r="C255" s="24">
        <v>2019</v>
      </c>
      <c r="D255" s="205">
        <v>249</v>
      </c>
    </row>
    <row r="256" spans="1:4" s="31" customFormat="1" ht="20.25" customHeight="1">
      <c r="A256" s="39">
        <v>7</v>
      </c>
      <c r="B256" s="60" t="s">
        <v>751</v>
      </c>
      <c r="C256" s="24">
        <v>2019</v>
      </c>
      <c r="D256" s="205">
        <v>3500</v>
      </c>
    </row>
    <row r="257" spans="1:4" s="31" customFormat="1" ht="20.25" customHeight="1">
      <c r="A257" s="39">
        <v>8</v>
      </c>
      <c r="B257" s="60" t="s">
        <v>1004</v>
      </c>
      <c r="C257" s="24">
        <v>2019</v>
      </c>
      <c r="D257" s="205">
        <v>446.49</v>
      </c>
    </row>
    <row r="258" spans="1:4" s="31" customFormat="1" ht="20.25" customHeight="1">
      <c r="A258" s="39">
        <v>9</v>
      </c>
      <c r="B258" s="60" t="s">
        <v>1005</v>
      </c>
      <c r="C258" s="24">
        <v>2020</v>
      </c>
      <c r="D258" s="205">
        <v>220</v>
      </c>
    </row>
    <row r="259" spans="1:4" s="31" customFormat="1" ht="24.6" customHeight="1">
      <c r="A259" s="39">
        <v>10</v>
      </c>
      <c r="B259" s="60" t="s">
        <v>1006</v>
      </c>
      <c r="C259" s="24">
        <v>2020</v>
      </c>
      <c r="D259" s="205">
        <v>225</v>
      </c>
    </row>
    <row r="260" spans="1:4" s="31" customFormat="1" ht="26.4" customHeight="1">
      <c r="A260" s="39">
        <v>11</v>
      </c>
      <c r="B260" s="60" t="s">
        <v>1007</v>
      </c>
      <c r="C260" s="24">
        <v>2020</v>
      </c>
      <c r="D260" s="205">
        <v>139</v>
      </c>
    </row>
    <row r="261" spans="1:4" s="31" customFormat="1" ht="21" customHeight="1">
      <c r="A261" s="39">
        <v>12</v>
      </c>
      <c r="B261" s="60" t="s">
        <v>1008</v>
      </c>
      <c r="C261" s="24">
        <v>2020</v>
      </c>
      <c r="D261" s="205">
        <v>999</v>
      </c>
    </row>
    <row r="262" spans="1:4" s="31" customFormat="1" ht="32.4" customHeight="1" thickBot="1">
      <c r="A262" s="39">
        <v>13</v>
      </c>
      <c r="B262" s="60" t="s">
        <v>1009</v>
      </c>
      <c r="C262" s="24">
        <v>2020</v>
      </c>
      <c r="D262" s="205">
        <v>4249</v>
      </c>
    </row>
    <row r="263" spans="1:4" s="31" customFormat="1" ht="20.25" customHeight="1" thickBot="1">
      <c r="A263" s="239"/>
      <c r="B263" s="240"/>
      <c r="C263" s="240"/>
      <c r="D263" s="392">
        <f>SUM(D250:D262)</f>
        <v>14141.47</v>
      </c>
    </row>
    <row r="264" spans="1:4" s="31" customFormat="1" ht="33.6" customHeight="1">
      <c r="A264" s="455" t="s">
        <v>1010</v>
      </c>
      <c r="B264" s="455"/>
      <c r="C264" s="455"/>
      <c r="D264" s="455"/>
    </row>
    <row r="265" spans="1:4" s="31" customFormat="1" ht="20.25" customHeight="1" thickBot="1">
      <c r="A265" s="24">
        <v>1</v>
      </c>
      <c r="B265" s="254" t="s">
        <v>611</v>
      </c>
      <c r="C265" s="232">
        <v>2017</v>
      </c>
      <c r="D265" s="255">
        <v>369</v>
      </c>
    </row>
    <row r="266" spans="1:4" s="31" customFormat="1" ht="20.25" customHeight="1" thickBot="1">
      <c r="A266" s="239"/>
      <c r="B266" s="240"/>
      <c r="C266" s="240"/>
      <c r="D266" s="392">
        <f>SUM(D265)</f>
        <v>369</v>
      </c>
    </row>
    <row r="267" spans="1:4" s="31" customFormat="1" ht="25.8" customHeight="1" thickBot="1">
      <c r="A267" s="462" t="s">
        <v>74</v>
      </c>
      <c r="B267" s="463"/>
      <c r="C267" s="463"/>
      <c r="D267" s="465"/>
    </row>
    <row r="268" spans="1:4" s="31" customFormat="1" ht="33.6" customHeight="1">
      <c r="A268" s="459" t="s">
        <v>1001</v>
      </c>
      <c r="B268" s="460"/>
      <c r="C268" s="460"/>
      <c r="D268" s="461"/>
    </row>
    <row r="269" spans="1:4" s="31" customFormat="1" ht="33.6" customHeight="1" thickBot="1">
      <c r="A269" s="144">
        <v>1</v>
      </c>
      <c r="B269" s="20" t="s">
        <v>585</v>
      </c>
      <c r="C269" s="331">
        <v>2016</v>
      </c>
      <c r="D269" s="69">
        <v>160</v>
      </c>
    </row>
    <row r="270" spans="1:4" s="31" customFormat="1" ht="33.6" customHeight="1" thickBot="1">
      <c r="A270" s="421" t="s">
        <v>0</v>
      </c>
      <c r="B270" s="422"/>
      <c r="C270" s="423"/>
      <c r="D270" s="392">
        <f>SUM(D268:D269)</f>
        <v>160</v>
      </c>
    </row>
    <row r="271" spans="1:4" s="31" customFormat="1" ht="33.6" customHeight="1">
      <c r="A271" s="455" t="s">
        <v>1002</v>
      </c>
      <c r="B271" s="455"/>
      <c r="C271" s="455"/>
      <c r="D271" s="455"/>
    </row>
    <row r="272" spans="1:4" s="308" customFormat="1" ht="20.25" customHeight="1" thickBot="1">
      <c r="A272" s="24">
        <v>1</v>
      </c>
      <c r="B272" s="60" t="s">
        <v>715</v>
      </c>
      <c r="C272" s="24">
        <v>2018</v>
      </c>
      <c r="D272" s="268">
        <v>2399</v>
      </c>
    </row>
    <row r="273" spans="1:4" s="308" customFormat="1" ht="20.25" customHeight="1" thickBot="1">
      <c r="A273" s="384"/>
      <c r="B273" s="385"/>
      <c r="C273" s="385"/>
      <c r="D273" s="392">
        <f>SUM(D272)</f>
        <v>2399</v>
      </c>
    </row>
    <row r="274" spans="1:4" s="31" customFormat="1" ht="26.4" customHeight="1" thickBot="1">
      <c r="A274" s="470" t="s">
        <v>76</v>
      </c>
      <c r="B274" s="471"/>
      <c r="C274" s="471"/>
      <c r="D274" s="472"/>
    </row>
    <row r="275" spans="1:4" s="31" customFormat="1" ht="32.4" customHeight="1">
      <c r="A275" s="459" t="s">
        <v>1001</v>
      </c>
      <c r="B275" s="460"/>
      <c r="C275" s="460"/>
      <c r="D275" s="461"/>
    </row>
    <row r="276" spans="1:4" s="31" customFormat="1" ht="20.25" customHeight="1">
      <c r="A276" s="144">
        <v>1</v>
      </c>
      <c r="B276" s="20" t="s">
        <v>639</v>
      </c>
      <c r="C276" s="331">
        <v>2017</v>
      </c>
      <c r="D276" s="397">
        <v>319</v>
      </c>
    </row>
    <row r="277" spans="1:4" s="31" customFormat="1" ht="20.25" customHeight="1">
      <c r="A277" s="144">
        <v>2</v>
      </c>
      <c r="B277" s="20" t="s">
        <v>640</v>
      </c>
      <c r="C277" s="331">
        <v>2016</v>
      </c>
      <c r="D277" s="397">
        <v>12999</v>
      </c>
    </row>
    <row r="278" spans="1:4" s="31" customFormat="1" ht="20.25" customHeight="1">
      <c r="A278" s="144">
        <v>3</v>
      </c>
      <c r="B278" s="20" t="s">
        <v>641</v>
      </c>
      <c r="C278" s="331">
        <v>2017</v>
      </c>
      <c r="D278" s="397">
        <v>3200</v>
      </c>
    </row>
    <row r="279" spans="1:4" s="31" customFormat="1" ht="20.25" customHeight="1">
      <c r="A279" s="144">
        <v>4</v>
      </c>
      <c r="B279" s="66" t="s">
        <v>799</v>
      </c>
      <c r="C279" s="331">
        <v>2017</v>
      </c>
      <c r="D279" s="142">
        <v>14071</v>
      </c>
    </row>
    <row r="280" spans="1:4" s="31" customFormat="1" ht="20.25" customHeight="1">
      <c r="A280" s="144">
        <v>5</v>
      </c>
      <c r="B280" s="20" t="s">
        <v>640</v>
      </c>
      <c r="C280" s="331">
        <v>2017</v>
      </c>
      <c r="D280" s="142">
        <v>12999</v>
      </c>
    </row>
    <row r="281" spans="1:4" s="31" customFormat="1" ht="20.25" customHeight="1">
      <c r="A281" s="144">
        <v>6</v>
      </c>
      <c r="B281" s="20" t="s">
        <v>800</v>
      </c>
      <c r="C281" s="331">
        <v>2018</v>
      </c>
      <c r="D281" s="142">
        <v>3980</v>
      </c>
    </row>
    <row r="282" spans="1:4" s="31" customFormat="1" ht="20.25" customHeight="1">
      <c r="A282" s="144">
        <v>7</v>
      </c>
      <c r="B282" s="20" t="s">
        <v>801</v>
      </c>
      <c r="C282" s="331">
        <v>2019</v>
      </c>
      <c r="D282" s="397">
        <v>7260</v>
      </c>
    </row>
    <row r="283" spans="1:4" s="31" customFormat="1" ht="20.25" customHeight="1" thickBot="1">
      <c r="A283" s="144">
        <v>8</v>
      </c>
      <c r="B283" s="20" t="s">
        <v>802</v>
      </c>
      <c r="C283" s="331">
        <v>2019</v>
      </c>
      <c r="D283" s="397">
        <v>2740</v>
      </c>
    </row>
    <row r="284" spans="1:4" ht="20.25" customHeight="1" thickBot="1">
      <c r="A284" s="421" t="s">
        <v>0</v>
      </c>
      <c r="B284" s="422"/>
      <c r="C284" s="423"/>
      <c r="D284" s="392">
        <f>SUM(D275:D283)</f>
        <v>57568</v>
      </c>
    </row>
    <row r="285" spans="1:4" ht="29.4" customHeight="1">
      <c r="A285" s="455" t="s">
        <v>1002</v>
      </c>
      <c r="B285" s="455"/>
      <c r="C285" s="455"/>
      <c r="D285" s="455"/>
    </row>
    <row r="286" spans="1:4" ht="20.25" customHeight="1" thickBot="1">
      <c r="A286" s="331">
        <v>1</v>
      </c>
      <c r="B286" s="20" t="s">
        <v>642</v>
      </c>
      <c r="C286" s="331">
        <v>2016</v>
      </c>
      <c r="D286" s="69">
        <v>479.99</v>
      </c>
    </row>
    <row r="287" spans="1:4" ht="20.25" customHeight="1" thickBot="1">
      <c r="A287" s="394"/>
      <c r="B287" s="395"/>
      <c r="C287" s="395"/>
      <c r="D287" s="392">
        <f>SUM(D286)</f>
        <v>479.99</v>
      </c>
    </row>
    <row r="288" spans="1:4" ht="20.25" customHeight="1" thickBot="1">
      <c r="A288" s="462" t="s">
        <v>605</v>
      </c>
      <c r="B288" s="463"/>
      <c r="C288" s="463"/>
      <c r="D288" s="465"/>
    </row>
    <row r="289" spans="1:4" ht="33.6" customHeight="1">
      <c r="A289" s="459" t="s">
        <v>1001</v>
      </c>
      <c r="B289" s="460"/>
      <c r="C289" s="460"/>
      <c r="D289" s="461"/>
    </row>
    <row r="290" spans="1:4" ht="20.25" customHeight="1">
      <c r="A290" s="125">
        <v>1</v>
      </c>
      <c r="B290" s="20" t="s">
        <v>782</v>
      </c>
      <c r="C290" s="138">
        <v>2016</v>
      </c>
      <c r="D290" s="69">
        <v>1080</v>
      </c>
    </row>
    <row r="291" spans="1:4" ht="20.25" customHeight="1">
      <c r="A291" s="125">
        <v>2</v>
      </c>
      <c r="B291" s="20" t="s">
        <v>783</v>
      </c>
      <c r="C291" s="138">
        <v>2016</v>
      </c>
      <c r="D291" s="69">
        <v>700</v>
      </c>
    </row>
    <row r="292" spans="1:4" ht="20.25" customHeight="1">
      <c r="A292" s="125">
        <v>3</v>
      </c>
      <c r="B292" s="20" t="s">
        <v>583</v>
      </c>
      <c r="C292" s="138">
        <v>2016</v>
      </c>
      <c r="D292" s="69">
        <v>3280</v>
      </c>
    </row>
    <row r="293" spans="1:4" ht="20.25" customHeight="1">
      <c r="A293" s="243">
        <v>4</v>
      </c>
      <c r="B293" s="20" t="s">
        <v>784</v>
      </c>
      <c r="C293" s="138">
        <v>2016</v>
      </c>
      <c r="D293" s="69">
        <v>2549</v>
      </c>
    </row>
    <row r="294" spans="1:4" ht="20.25" customHeight="1">
      <c r="A294" s="243">
        <v>5</v>
      </c>
      <c r="B294" s="20" t="s">
        <v>784</v>
      </c>
      <c r="C294" s="138">
        <v>2016</v>
      </c>
      <c r="D294" s="69">
        <v>2549</v>
      </c>
    </row>
    <row r="295" spans="1:4" ht="20.25" customHeight="1">
      <c r="A295" s="243">
        <v>6</v>
      </c>
      <c r="B295" s="20" t="s">
        <v>607</v>
      </c>
      <c r="C295" s="138">
        <v>2016</v>
      </c>
      <c r="D295" s="69">
        <v>999</v>
      </c>
    </row>
    <row r="296" spans="1:4" ht="20.25" customHeight="1">
      <c r="A296" s="243">
        <v>7</v>
      </c>
      <c r="B296" s="20" t="s">
        <v>607</v>
      </c>
      <c r="C296" s="138">
        <v>2016</v>
      </c>
      <c r="D296" s="69">
        <v>999</v>
      </c>
    </row>
    <row r="297" spans="1:4" ht="20.25" customHeight="1">
      <c r="A297" s="243">
        <v>8</v>
      </c>
      <c r="B297" s="20" t="s">
        <v>608</v>
      </c>
      <c r="C297" s="138">
        <v>2016</v>
      </c>
      <c r="D297" s="69">
        <v>1149</v>
      </c>
    </row>
    <row r="298" spans="1:4" ht="20.25" customHeight="1">
      <c r="A298" s="243">
        <v>9</v>
      </c>
      <c r="B298" s="20" t="s">
        <v>785</v>
      </c>
      <c r="C298" s="138">
        <v>2016</v>
      </c>
      <c r="D298" s="69">
        <v>450</v>
      </c>
    </row>
    <row r="299" spans="1:4" ht="20.25" customHeight="1">
      <c r="A299" s="243">
        <v>10</v>
      </c>
      <c r="B299" s="20" t="s">
        <v>785</v>
      </c>
      <c r="C299" s="138">
        <v>2016</v>
      </c>
      <c r="D299" s="69">
        <v>450</v>
      </c>
    </row>
    <row r="300" spans="1:4" ht="20.25" customHeight="1">
      <c r="A300" s="243">
        <v>11</v>
      </c>
      <c r="B300" s="20" t="s">
        <v>707</v>
      </c>
      <c r="C300" s="138">
        <v>2016</v>
      </c>
      <c r="D300" s="69">
        <v>2850</v>
      </c>
    </row>
    <row r="301" spans="1:4" ht="20.25" customHeight="1">
      <c r="A301" s="243">
        <v>12</v>
      </c>
      <c r="B301" s="20" t="s">
        <v>786</v>
      </c>
      <c r="C301" s="138">
        <v>2016</v>
      </c>
      <c r="D301" s="69">
        <v>1999</v>
      </c>
    </row>
    <row r="302" spans="1:4" ht="20.25" customHeight="1">
      <c r="A302" s="243">
        <v>13</v>
      </c>
      <c r="B302" s="20" t="s">
        <v>787</v>
      </c>
      <c r="C302" s="138">
        <v>2017</v>
      </c>
      <c r="D302" s="69">
        <v>1199</v>
      </c>
    </row>
    <row r="303" spans="1:4" s="31" customFormat="1" ht="20.25" customHeight="1">
      <c r="A303" s="243">
        <v>14</v>
      </c>
      <c r="B303" s="20" t="s">
        <v>787</v>
      </c>
      <c r="C303" s="138">
        <v>2017</v>
      </c>
      <c r="D303" s="69">
        <v>1199</v>
      </c>
    </row>
    <row r="304" spans="1:4" s="31" customFormat="1" ht="20.25" customHeight="1">
      <c r="A304" s="243">
        <v>15</v>
      </c>
      <c r="B304" s="20" t="s">
        <v>788</v>
      </c>
      <c r="C304" s="138">
        <v>2017</v>
      </c>
      <c r="D304" s="69">
        <v>305</v>
      </c>
    </row>
    <row r="305" spans="1:5" s="31" customFormat="1" ht="20.25" customHeight="1">
      <c r="A305" s="243">
        <v>16</v>
      </c>
      <c r="B305" s="20" t="s">
        <v>789</v>
      </c>
      <c r="C305" s="138">
        <v>2017</v>
      </c>
      <c r="D305" s="69">
        <v>3499</v>
      </c>
    </row>
    <row r="306" spans="1:5" s="31" customFormat="1" ht="20.25" customHeight="1">
      <c r="A306" s="243">
        <v>17</v>
      </c>
      <c r="B306" s="20" t="s">
        <v>708</v>
      </c>
      <c r="C306" s="138">
        <v>2017</v>
      </c>
      <c r="D306" s="69">
        <v>169</v>
      </c>
    </row>
    <row r="307" spans="1:5" s="31" customFormat="1" ht="20.25" customHeight="1">
      <c r="A307" s="243">
        <v>18</v>
      </c>
      <c r="B307" s="20" t="s">
        <v>708</v>
      </c>
      <c r="C307" s="138">
        <v>2017</v>
      </c>
      <c r="D307" s="69">
        <v>169</v>
      </c>
    </row>
    <row r="308" spans="1:5" s="31" customFormat="1" ht="20.25" customHeight="1">
      <c r="A308" s="243">
        <v>19</v>
      </c>
      <c r="B308" s="20" t="s">
        <v>790</v>
      </c>
      <c r="C308" s="138">
        <v>2019</v>
      </c>
      <c r="D308" s="69">
        <v>104.55</v>
      </c>
      <c r="E308" s="50"/>
    </row>
    <row r="309" spans="1:5" s="31" customFormat="1" ht="20.25" customHeight="1">
      <c r="A309" s="243">
        <v>20</v>
      </c>
      <c r="B309" s="20" t="s">
        <v>791</v>
      </c>
      <c r="C309" s="138">
        <v>2019</v>
      </c>
      <c r="D309" s="69">
        <v>2091</v>
      </c>
    </row>
    <row r="310" spans="1:5" s="31" customFormat="1" ht="20.25" customHeight="1">
      <c r="A310" s="243">
        <v>21</v>
      </c>
      <c r="B310" s="20" t="s">
        <v>792</v>
      </c>
      <c r="C310" s="138">
        <v>2019</v>
      </c>
      <c r="D310" s="69">
        <v>369</v>
      </c>
    </row>
    <row r="311" spans="1:5" s="31" customFormat="1" ht="20.25" customHeight="1">
      <c r="A311" s="243">
        <v>22</v>
      </c>
      <c r="B311" s="20" t="s">
        <v>792</v>
      </c>
      <c r="C311" s="138">
        <v>2019</v>
      </c>
      <c r="D311" s="69">
        <v>369</v>
      </c>
    </row>
    <row r="312" spans="1:5" s="31" customFormat="1" ht="20.25" customHeight="1">
      <c r="A312" s="243">
        <v>23</v>
      </c>
      <c r="B312" s="20" t="s">
        <v>793</v>
      </c>
      <c r="C312" s="138">
        <v>2019</v>
      </c>
      <c r="D312" s="69">
        <v>376.38</v>
      </c>
    </row>
    <row r="313" spans="1:5" s="31" customFormat="1" ht="20.25" customHeight="1">
      <c r="A313" s="243">
        <v>24</v>
      </c>
      <c r="B313" s="20" t="s">
        <v>794</v>
      </c>
      <c r="C313" s="138">
        <v>2019</v>
      </c>
      <c r="D313" s="69">
        <v>307.5</v>
      </c>
    </row>
    <row r="314" spans="1:5" s="31" customFormat="1" ht="20.25" customHeight="1">
      <c r="A314" s="243">
        <v>25</v>
      </c>
      <c r="B314" s="20" t="s">
        <v>795</v>
      </c>
      <c r="C314" s="138">
        <v>2019</v>
      </c>
      <c r="D314" s="69">
        <v>246</v>
      </c>
    </row>
    <row r="315" spans="1:5" s="31" customFormat="1" ht="20.25" customHeight="1">
      <c r="A315" s="243">
        <v>26</v>
      </c>
      <c r="B315" s="20" t="s">
        <v>796</v>
      </c>
      <c r="C315" s="138">
        <v>2019</v>
      </c>
      <c r="D315" s="69">
        <v>2999.99</v>
      </c>
    </row>
    <row r="316" spans="1:5" s="31" customFormat="1" ht="20.25" customHeight="1">
      <c r="A316" s="243">
        <v>27</v>
      </c>
      <c r="B316" s="60" t="s">
        <v>1014</v>
      </c>
      <c r="C316" s="24">
        <v>2019</v>
      </c>
      <c r="D316" s="263">
        <v>1230</v>
      </c>
    </row>
    <row r="317" spans="1:5" s="31" customFormat="1" ht="20.25" customHeight="1">
      <c r="A317" s="243">
        <v>28</v>
      </c>
      <c r="B317" s="60" t="s">
        <v>1015</v>
      </c>
      <c r="C317" s="24">
        <v>2019</v>
      </c>
      <c r="D317" s="263">
        <v>1999</v>
      </c>
    </row>
    <row r="318" spans="1:5" s="31" customFormat="1" ht="20.25" customHeight="1">
      <c r="A318" s="243">
        <v>29</v>
      </c>
      <c r="B318" s="60" t="s">
        <v>1016</v>
      </c>
      <c r="C318" s="24">
        <v>2019</v>
      </c>
      <c r="D318" s="263">
        <v>299</v>
      </c>
    </row>
    <row r="319" spans="1:5" s="31" customFormat="1" ht="20.25" customHeight="1">
      <c r="A319" s="243">
        <v>30</v>
      </c>
      <c r="B319" s="60" t="s">
        <v>1017</v>
      </c>
      <c r="C319" s="24">
        <v>2019</v>
      </c>
      <c r="D319" s="263">
        <v>4999</v>
      </c>
    </row>
    <row r="320" spans="1:5" s="31" customFormat="1" ht="20.25" customHeight="1">
      <c r="A320" s="243">
        <v>31</v>
      </c>
      <c r="B320" s="60" t="s">
        <v>1018</v>
      </c>
      <c r="C320" s="24">
        <v>2019</v>
      </c>
      <c r="D320" s="263">
        <v>5395</v>
      </c>
    </row>
    <row r="321" spans="1:4" s="31" customFormat="1" ht="20.25" customHeight="1">
      <c r="A321" s="243">
        <v>32</v>
      </c>
      <c r="B321" s="60" t="s">
        <v>1019</v>
      </c>
      <c r="C321" s="24">
        <v>2019</v>
      </c>
      <c r="D321" s="263">
        <v>674.99</v>
      </c>
    </row>
    <row r="322" spans="1:4" s="31" customFormat="1" ht="20.25" customHeight="1">
      <c r="A322" s="243">
        <v>33</v>
      </c>
      <c r="B322" s="60" t="s">
        <v>1020</v>
      </c>
      <c r="C322" s="24">
        <v>2019</v>
      </c>
      <c r="D322" s="263">
        <v>6150</v>
      </c>
    </row>
    <row r="323" spans="1:4" s="31" customFormat="1" ht="20.25" customHeight="1" thickBot="1">
      <c r="A323" s="243">
        <v>34</v>
      </c>
      <c r="B323" s="60" t="s">
        <v>1021</v>
      </c>
      <c r="C323" s="24">
        <v>2019</v>
      </c>
      <c r="D323" s="266">
        <v>1699</v>
      </c>
    </row>
    <row r="324" spans="1:4" s="31" customFormat="1" ht="20.25" customHeight="1" thickBot="1">
      <c r="A324" s="38"/>
      <c r="B324" s="264"/>
      <c r="C324" s="265"/>
      <c r="D324" s="392">
        <f>SUM(D290:D323)</f>
        <v>54903.409999999996</v>
      </c>
    </row>
    <row r="325" spans="1:4" s="31" customFormat="1" ht="38.4" customHeight="1">
      <c r="A325" s="455" t="s">
        <v>1002</v>
      </c>
      <c r="B325" s="455"/>
      <c r="C325" s="455"/>
      <c r="D325" s="466"/>
    </row>
    <row r="326" spans="1:4" s="31" customFormat="1" ht="20.25" customHeight="1">
      <c r="A326" s="24">
        <v>1</v>
      </c>
      <c r="B326" s="60" t="s">
        <v>781</v>
      </c>
      <c r="C326" s="24">
        <v>2016</v>
      </c>
      <c r="D326" s="263">
        <v>3000</v>
      </c>
    </row>
    <row r="327" spans="1:4" s="31" customFormat="1" ht="20.25" customHeight="1">
      <c r="A327" s="24">
        <v>2</v>
      </c>
      <c r="B327" s="60" t="s">
        <v>609</v>
      </c>
      <c r="C327" s="24">
        <v>2016</v>
      </c>
      <c r="D327" s="263">
        <v>3496.95</v>
      </c>
    </row>
    <row r="328" spans="1:4" s="31" customFormat="1" ht="20.25" customHeight="1">
      <c r="A328" s="24">
        <v>3</v>
      </c>
      <c r="B328" s="60" t="s">
        <v>610</v>
      </c>
      <c r="C328" s="24">
        <v>2016</v>
      </c>
      <c r="D328" s="263">
        <v>3359.49</v>
      </c>
    </row>
    <row r="329" spans="1:4" s="31" customFormat="1" ht="20.25" customHeight="1">
      <c r="A329" s="24">
        <v>4</v>
      </c>
      <c r="B329" s="60" t="s">
        <v>709</v>
      </c>
      <c r="C329" s="24">
        <v>2017</v>
      </c>
      <c r="D329" s="263">
        <v>3499</v>
      </c>
    </row>
    <row r="330" spans="1:4" s="31" customFormat="1" ht="20.25" customHeight="1" thickBot="1">
      <c r="A330" s="24">
        <v>5</v>
      </c>
      <c r="B330" s="60" t="s">
        <v>1022</v>
      </c>
      <c r="C330" s="24">
        <v>2019</v>
      </c>
      <c r="D330" s="266">
        <v>2429.25</v>
      </c>
    </row>
    <row r="331" spans="1:4" s="31" customFormat="1" ht="20.25" customHeight="1" thickBot="1">
      <c r="A331" s="38"/>
      <c r="B331" s="264"/>
      <c r="C331" s="265"/>
      <c r="D331" s="392">
        <f>SUM(D326:D330)</f>
        <v>15784.689999999999</v>
      </c>
    </row>
    <row r="332" spans="1:4" s="31" customFormat="1" ht="20.25" customHeight="1">
      <c r="A332" s="462" t="s">
        <v>573</v>
      </c>
      <c r="B332" s="463"/>
      <c r="C332" s="463"/>
      <c r="D332" s="465"/>
    </row>
    <row r="333" spans="1:4" s="31" customFormat="1" ht="32.4" customHeight="1">
      <c r="A333" s="455" t="s">
        <v>1002</v>
      </c>
      <c r="B333" s="455"/>
      <c r="C333" s="455"/>
      <c r="D333" s="455"/>
    </row>
    <row r="334" spans="1:4" s="31" customFormat="1" ht="25.2" customHeight="1">
      <c r="A334" s="125">
        <v>1</v>
      </c>
      <c r="B334" s="60" t="s">
        <v>696</v>
      </c>
      <c r="C334" s="24">
        <v>2017</v>
      </c>
      <c r="D334" s="69">
        <v>6111</v>
      </c>
    </row>
    <row r="335" spans="1:4" s="31" customFormat="1" ht="21.6" customHeight="1">
      <c r="A335" s="125">
        <v>2</v>
      </c>
      <c r="B335" s="60" t="s">
        <v>695</v>
      </c>
      <c r="C335" s="24">
        <v>2018</v>
      </c>
      <c r="D335" s="69">
        <v>1660.5</v>
      </c>
    </row>
    <row r="336" spans="1:4" s="31" customFormat="1" ht="24.6" customHeight="1">
      <c r="A336" s="125">
        <v>3</v>
      </c>
      <c r="B336" s="60" t="s">
        <v>1057</v>
      </c>
      <c r="C336" s="24">
        <v>2019</v>
      </c>
      <c r="D336" s="69">
        <v>2499</v>
      </c>
    </row>
    <row r="337" spans="1:4" s="31" customFormat="1" ht="20.25" customHeight="1" thickBot="1">
      <c r="A337" s="125">
        <v>4</v>
      </c>
      <c r="B337" s="60" t="s">
        <v>1058</v>
      </c>
      <c r="C337" s="24">
        <v>2019</v>
      </c>
      <c r="D337" s="289">
        <v>1899</v>
      </c>
    </row>
    <row r="338" spans="1:4" s="31" customFormat="1" ht="20.25" customHeight="1" thickBot="1">
      <c r="A338" s="421" t="s">
        <v>0</v>
      </c>
      <c r="B338" s="422"/>
      <c r="C338" s="422"/>
      <c r="D338" s="392">
        <f>SUM(D334:D337)</f>
        <v>12169.5</v>
      </c>
    </row>
    <row r="339" spans="1:4" s="31" customFormat="1" ht="20.25" customHeight="1" thickBot="1">
      <c r="A339" s="462" t="s">
        <v>1079</v>
      </c>
      <c r="B339" s="463"/>
      <c r="C339" s="463"/>
      <c r="D339" s="464"/>
    </row>
    <row r="340" spans="1:4" s="31" customFormat="1" ht="29.4" customHeight="1">
      <c r="A340" s="459" t="s">
        <v>1001</v>
      </c>
      <c r="B340" s="460"/>
      <c r="C340" s="460"/>
      <c r="D340" s="461"/>
    </row>
    <row r="341" spans="1:4" s="31" customFormat="1" ht="20.25" customHeight="1">
      <c r="A341" s="84">
        <v>1</v>
      </c>
      <c r="B341" s="60" t="s">
        <v>1080</v>
      </c>
      <c r="C341" s="24">
        <v>2019</v>
      </c>
      <c r="D341" s="205">
        <v>9990</v>
      </c>
    </row>
    <row r="342" spans="1:4" s="31" customFormat="1" ht="20.25" customHeight="1" thickBot="1">
      <c r="A342" s="24">
        <v>2</v>
      </c>
      <c r="B342" s="60" t="s">
        <v>1081</v>
      </c>
      <c r="C342" s="24">
        <v>2019</v>
      </c>
      <c r="D342" s="311">
        <v>569</v>
      </c>
    </row>
    <row r="343" spans="1:4" s="31" customFormat="1" ht="20.25" customHeight="1" thickBot="1">
      <c r="A343" s="203"/>
      <c r="B343" s="264"/>
      <c r="C343" s="265"/>
      <c r="D343" s="392">
        <f>SUM(D341:D342)</f>
        <v>10559</v>
      </c>
    </row>
    <row r="344" spans="1:4" s="31" customFormat="1" ht="37.950000000000003" customHeight="1">
      <c r="A344" s="455" t="s">
        <v>1002</v>
      </c>
      <c r="B344" s="455"/>
      <c r="C344" s="455"/>
      <c r="D344" s="466"/>
    </row>
    <row r="345" spans="1:4" s="31" customFormat="1" ht="20.25" customHeight="1" thickBot="1">
      <c r="A345" s="24">
        <v>1</v>
      </c>
      <c r="B345" s="60" t="s">
        <v>1082</v>
      </c>
      <c r="C345" s="24">
        <v>2019</v>
      </c>
      <c r="D345" s="290">
        <v>2448.9899999999998</v>
      </c>
    </row>
    <row r="346" spans="1:4" s="31" customFormat="1" ht="20.25" customHeight="1" thickBot="1">
      <c r="A346" s="203"/>
      <c r="B346" s="264"/>
      <c r="C346" s="265"/>
      <c r="D346" s="392">
        <f>SUM(D345)</f>
        <v>2448.9899999999998</v>
      </c>
    </row>
    <row r="347" spans="1:4" ht="20.25" customHeight="1" thickBot="1">
      <c r="A347" s="462" t="s">
        <v>626</v>
      </c>
      <c r="B347" s="463"/>
      <c r="C347" s="463"/>
      <c r="D347" s="464"/>
    </row>
    <row r="348" spans="1:4" ht="30" customHeight="1">
      <c r="A348" s="452" t="s">
        <v>1001</v>
      </c>
      <c r="B348" s="452"/>
      <c r="C348" s="452"/>
      <c r="D348" s="452"/>
    </row>
    <row r="349" spans="1:4" ht="20.25" customHeight="1" thickBot="1">
      <c r="A349" s="125">
        <v>1</v>
      </c>
      <c r="B349" s="299" t="s">
        <v>599</v>
      </c>
      <c r="C349" s="300">
        <v>2017</v>
      </c>
      <c r="D349" s="310">
        <v>789</v>
      </c>
    </row>
    <row r="350" spans="1:4" ht="20.25" customHeight="1" thickBot="1">
      <c r="A350" s="421" t="s">
        <v>0</v>
      </c>
      <c r="B350" s="422"/>
      <c r="C350" s="422"/>
      <c r="D350" s="291">
        <f>SUM(D349:D349)</f>
        <v>789</v>
      </c>
    </row>
    <row r="351" spans="1:4" ht="25.95" customHeight="1">
      <c r="A351" s="453" t="s">
        <v>1002</v>
      </c>
      <c r="B351" s="453"/>
      <c r="C351" s="453"/>
      <c r="D351" s="454"/>
    </row>
    <row r="352" spans="1:4" ht="20.25" customHeight="1">
      <c r="A352" s="248">
        <v>1</v>
      </c>
      <c r="B352" s="48" t="s">
        <v>746</v>
      </c>
      <c r="C352" s="301">
        <v>2018</v>
      </c>
      <c r="D352" s="69">
        <v>499</v>
      </c>
    </row>
    <row r="353" spans="1:4" ht="35.4" customHeight="1">
      <c r="A353" s="248">
        <v>2</v>
      </c>
      <c r="B353" s="60" t="s">
        <v>747</v>
      </c>
      <c r="C353" s="301">
        <v>2018</v>
      </c>
      <c r="D353" s="69">
        <v>720</v>
      </c>
    </row>
    <row r="354" spans="1:4" ht="26.4" customHeight="1">
      <c r="A354" s="248">
        <v>3</v>
      </c>
      <c r="B354" s="60" t="s">
        <v>748</v>
      </c>
      <c r="C354" s="301">
        <v>2018</v>
      </c>
      <c r="D354" s="69">
        <v>1920</v>
      </c>
    </row>
    <row r="355" spans="1:4" ht="20.25" customHeight="1">
      <c r="A355" s="248">
        <v>4</v>
      </c>
      <c r="B355" s="48" t="s">
        <v>749</v>
      </c>
      <c r="C355" s="301">
        <v>2018</v>
      </c>
      <c r="D355" s="69">
        <v>705</v>
      </c>
    </row>
    <row r="356" spans="1:4" ht="20.25" customHeight="1">
      <c r="A356" s="248">
        <v>5</v>
      </c>
      <c r="B356" s="48" t="s">
        <v>750</v>
      </c>
      <c r="C356" s="301">
        <v>2018</v>
      </c>
      <c r="D356" s="69">
        <v>399</v>
      </c>
    </row>
    <row r="357" spans="1:4" ht="20.25" customHeight="1">
      <c r="A357" s="248">
        <v>6</v>
      </c>
      <c r="B357" s="302" t="s">
        <v>1061</v>
      </c>
      <c r="C357" s="303">
        <v>2020</v>
      </c>
      <c r="D357" s="69">
        <v>4450</v>
      </c>
    </row>
    <row r="358" spans="1:4" ht="20.25" customHeight="1">
      <c r="A358" s="248">
        <v>7</v>
      </c>
      <c r="B358" s="302" t="s">
        <v>1062</v>
      </c>
      <c r="C358" s="303">
        <v>2020</v>
      </c>
      <c r="D358" s="69">
        <v>5940</v>
      </c>
    </row>
    <row r="359" spans="1:4" ht="20.25" customHeight="1">
      <c r="A359" s="248">
        <v>8</v>
      </c>
      <c r="B359" s="302" t="s">
        <v>1063</v>
      </c>
      <c r="C359" s="303">
        <v>2020</v>
      </c>
      <c r="D359" s="69">
        <v>2247</v>
      </c>
    </row>
    <row r="360" spans="1:4" ht="20.25" customHeight="1">
      <c r="A360" s="248">
        <v>9</v>
      </c>
      <c r="B360" s="302" t="s">
        <v>1063</v>
      </c>
      <c r="C360" s="303">
        <v>2020</v>
      </c>
      <c r="D360" s="69">
        <v>2247</v>
      </c>
    </row>
    <row r="361" spans="1:4" ht="20.25" customHeight="1">
      <c r="A361" s="248">
        <v>10</v>
      </c>
      <c r="B361" s="302" t="s">
        <v>1064</v>
      </c>
      <c r="C361" s="303">
        <v>2020</v>
      </c>
      <c r="D361" s="69">
        <v>1850</v>
      </c>
    </row>
    <row r="362" spans="1:4" ht="20.25" customHeight="1">
      <c r="A362" s="248">
        <v>11</v>
      </c>
      <c r="B362" s="304" t="s">
        <v>1065</v>
      </c>
      <c r="C362" s="303">
        <v>2020</v>
      </c>
      <c r="D362" s="69">
        <v>2121</v>
      </c>
    </row>
    <row r="363" spans="1:4" ht="20.25" customHeight="1">
      <c r="A363" s="248">
        <v>12</v>
      </c>
      <c r="B363" s="304" t="s">
        <v>1066</v>
      </c>
      <c r="C363" s="303">
        <v>2020</v>
      </c>
      <c r="D363" s="69">
        <v>2121</v>
      </c>
    </row>
    <row r="364" spans="1:4" ht="20.25" customHeight="1">
      <c r="A364" s="248">
        <v>13</v>
      </c>
      <c r="B364" s="304" t="s">
        <v>1067</v>
      </c>
      <c r="C364" s="303">
        <v>2020</v>
      </c>
      <c r="D364" s="69">
        <v>2089</v>
      </c>
    </row>
    <row r="365" spans="1:4" ht="20.25" customHeight="1">
      <c r="A365" s="248">
        <v>14</v>
      </c>
      <c r="B365" s="304" t="s">
        <v>1068</v>
      </c>
      <c r="C365" s="303">
        <v>2020</v>
      </c>
      <c r="D365" s="69">
        <v>4750</v>
      </c>
    </row>
    <row r="366" spans="1:4" ht="20.25" customHeight="1">
      <c r="A366" s="248">
        <v>15</v>
      </c>
      <c r="B366" s="304" t="s">
        <v>1068</v>
      </c>
      <c r="C366" s="303">
        <v>2020</v>
      </c>
      <c r="D366" s="69">
        <v>4750</v>
      </c>
    </row>
    <row r="367" spans="1:4" ht="20.25" customHeight="1">
      <c r="A367" s="248">
        <v>16</v>
      </c>
      <c r="B367" s="304" t="s">
        <v>1069</v>
      </c>
      <c r="C367" s="303">
        <v>2020</v>
      </c>
      <c r="D367" s="69">
        <v>4750</v>
      </c>
    </row>
    <row r="368" spans="1:4" ht="20.25" customHeight="1">
      <c r="A368" s="248">
        <v>17</v>
      </c>
      <c r="B368" s="304" t="s">
        <v>1069</v>
      </c>
      <c r="C368" s="303">
        <v>2020</v>
      </c>
      <c r="D368" s="69">
        <v>4750</v>
      </c>
    </row>
    <row r="369" spans="1:5" ht="20.25" customHeight="1">
      <c r="A369" s="248">
        <v>18</v>
      </c>
      <c r="B369" s="304" t="s">
        <v>1070</v>
      </c>
      <c r="C369" s="303">
        <v>2020</v>
      </c>
      <c r="D369" s="69">
        <v>3500</v>
      </c>
    </row>
    <row r="370" spans="1:5" ht="20.25" customHeight="1">
      <c r="A370" s="248">
        <v>19</v>
      </c>
      <c r="B370" s="304" t="s">
        <v>1070</v>
      </c>
      <c r="C370" s="303">
        <v>2020</v>
      </c>
      <c r="D370" s="69">
        <v>3500</v>
      </c>
    </row>
    <row r="371" spans="1:5" ht="20.25" customHeight="1">
      <c r="A371" s="248">
        <v>20</v>
      </c>
      <c r="B371" s="304" t="s">
        <v>1071</v>
      </c>
      <c r="C371" s="303">
        <v>2020</v>
      </c>
      <c r="D371" s="69">
        <v>2100</v>
      </c>
    </row>
    <row r="372" spans="1:5" ht="20.25" customHeight="1">
      <c r="A372" s="248">
        <v>21</v>
      </c>
      <c r="B372" s="304" t="s">
        <v>1071</v>
      </c>
      <c r="C372" s="303">
        <v>2020</v>
      </c>
      <c r="D372" s="69">
        <v>2100</v>
      </c>
    </row>
    <row r="373" spans="1:5" ht="20.25" customHeight="1">
      <c r="A373" s="248">
        <v>22</v>
      </c>
      <c r="B373" s="305" t="s">
        <v>1072</v>
      </c>
      <c r="C373" s="306">
        <v>2020</v>
      </c>
      <c r="D373" s="69">
        <v>1665</v>
      </c>
    </row>
    <row r="374" spans="1:5" ht="20.25" customHeight="1">
      <c r="A374" s="248">
        <v>23</v>
      </c>
      <c r="B374" s="304" t="s">
        <v>1073</v>
      </c>
      <c r="C374" s="307">
        <v>2020</v>
      </c>
      <c r="D374" s="69">
        <v>4964</v>
      </c>
    </row>
    <row r="375" spans="1:5" ht="20.25" customHeight="1">
      <c r="A375" s="248">
        <v>24</v>
      </c>
      <c r="B375" s="304" t="s">
        <v>1074</v>
      </c>
      <c r="C375" s="307">
        <v>2020</v>
      </c>
      <c r="D375" s="69">
        <v>2456</v>
      </c>
    </row>
    <row r="376" spans="1:5" ht="20.25" customHeight="1">
      <c r="A376" s="248">
        <v>25</v>
      </c>
      <c r="B376" s="262" t="s">
        <v>1075</v>
      </c>
      <c r="C376" s="307">
        <v>2020</v>
      </c>
      <c r="D376" s="69">
        <v>1032</v>
      </c>
    </row>
    <row r="377" spans="1:5" ht="20.25" customHeight="1">
      <c r="A377" s="248">
        <v>26</v>
      </c>
      <c r="B377" s="262" t="s">
        <v>1076</v>
      </c>
      <c r="C377" s="307">
        <v>2020</v>
      </c>
      <c r="D377" s="69">
        <v>1112</v>
      </c>
    </row>
    <row r="378" spans="1:5" ht="20.25" customHeight="1">
      <c r="A378" s="248">
        <v>27</v>
      </c>
      <c r="B378" s="304" t="s">
        <v>1077</v>
      </c>
      <c r="C378" s="307">
        <v>2020</v>
      </c>
      <c r="D378" s="69">
        <v>5816</v>
      </c>
    </row>
    <row r="379" spans="1:5" ht="20.25" customHeight="1" thickBot="1">
      <c r="A379" s="248">
        <v>28</v>
      </c>
      <c r="B379" s="304" t="s">
        <v>1078</v>
      </c>
      <c r="C379" s="307">
        <v>2020</v>
      </c>
      <c r="D379" s="289">
        <v>1740</v>
      </c>
    </row>
    <row r="380" spans="1:5" ht="20.25" customHeight="1" thickBot="1">
      <c r="A380" s="248"/>
      <c r="B380" s="249"/>
      <c r="C380" s="249"/>
      <c r="D380" s="291">
        <f>SUM(D352:D379)</f>
        <v>76293</v>
      </c>
    </row>
    <row r="381" spans="1:5" s="31" customFormat="1" ht="20.25" customHeight="1">
      <c r="A381" s="35"/>
      <c r="B381" s="35"/>
      <c r="C381" s="40"/>
      <c r="D381" s="41"/>
    </row>
    <row r="382" spans="1:5" ht="20.25" customHeight="1">
      <c r="A382" s="467" t="s">
        <v>13</v>
      </c>
      <c r="B382" s="468"/>
      <c r="C382" s="469"/>
      <c r="D382" s="15">
        <f>D350+D343+D324+D284+D270+D248+D201+D186+D165+D138+D112+D64+D57+D42+D28</f>
        <v>650386.11</v>
      </c>
    </row>
    <row r="383" spans="1:5" s="31" customFormat="1" ht="20.25" customHeight="1">
      <c r="A383" s="467" t="s">
        <v>14</v>
      </c>
      <c r="B383" s="468"/>
      <c r="C383" s="469"/>
      <c r="D383" s="15">
        <f>D380+D346+D338+D331+D287+D273+D263+D219+D194+D169+D152+D132+D81+D46+D31</f>
        <v>270639.39</v>
      </c>
    </row>
    <row r="384" spans="1:5" s="31" customFormat="1" ht="20.25" customHeight="1">
      <c r="A384" s="467" t="s">
        <v>15</v>
      </c>
      <c r="B384" s="468"/>
      <c r="C384" s="469"/>
      <c r="D384" s="15">
        <f>D266+D155+D84+D49+D37</f>
        <v>46732.28</v>
      </c>
      <c r="E384" s="393"/>
    </row>
    <row r="385" spans="1:4" s="31" customFormat="1" ht="20.25" customHeight="1">
      <c r="A385" s="35"/>
      <c r="B385" s="35"/>
      <c r="C385" s="40"/>
      <c r="D385" s="41"/>
    </row>
    <row r="386" spans="1:4" s="31" customFormat="1" ht="18" customHeight="1">
      <c r="A386" s="35"/>
      <c r="B386" s="35"/>
      <c r="C386" s="40"/>
      <c r="D386" s="41"/>
    </row>
    <row r="387" spans="1:4">
      <c r="A387" s="35"/>
      <c r="C387" s="40"/>
      <c r="D387" s="41"/>
    </row>
    <row r="388" spans="1:4" ht="14.25" customHeight="1">
      <c r="A388" s="35"/>
      <c r="C388" s="40"/>
      <c r="D388" s="41"/>
    </row>
    <row r="389" spans="1:4" ht="14.25" customHeight="1">
      <c r="A389" s="35"/>
      <c r="C389" s="40"/>
      <c r="D389" s="41"/>
    </row>
    <row r="390" spans="1:4" ht="14.25" customHeight="1">
      <c r="A390" s="35"/>
      <c r="C390" s="40"/>
      <c r="D390" s="41"/>
    </row>
    <row r="391" spans="1:4">
      <c r="A391" s="35"/>
      <c r="C391" s="40"/>
      <c r="D391" s="41"/>
    </row>
    <row r="392" spans="1:4" ht="14.25" customHeight="1">
      <c r="A392" s="35"/>
      <c r="C392" s="40"/>
      <c r="D392" s="41"/>
    </row>
    <row r="393" spans="1:4">
      <c r="A393" s="35"/>
      <c r="C393" s="40"/>
      <c r="D393" s="41"/>
    </row>
    <row r="394" spans="1:4" ht="14.25" customHeight="1">
      <c r="A394" s="35"/>
      <c r="C394" s="40"/>
      <c r="D394" s="41"/>
    </row>
    <row r="395" spans="1:4">
      <c r="A395" s="35"/>
      <c r="C395" s="40"/>
      <c r="D395" s="41"/>
    </row>
    <row r="396" spans="1:4" s="31" customFormat="1" ht="30" customHeight="1">
      <c r="A396" s="35"/>
      <c r="B396" s="35"/>
      <c r="C396" s="40"/>
      <c r="D396" s="41"/>
    </row>
    <row r="397" spans="1:4" s="31" customFormat="1">
      <c r="A397" s="35"/>
      <c r="B397" s="35"/>
      <c r="C397" s="40"/>
      <c r="D397" s="41"/>
    </row>
    <row r="398" spans="1:4" s="31" customFormat="1">
      <c r="A398" s="35"/>
      <c r="B398" s="35"/>
      <c r="C398" s="40"/>
      <c r="D398" s="41"/>
    </row>
    <row r="399" spans="1:4" s="31" customFormat="1">
      <c r="A399" s="35"/>
      <c r="B399" s="35"/>
      <c r="C399" s="40"/>
      <c r="D399" s="41"/>
    </row>
    <row r="400" spans="1:4" s="31" customFormat="1">
      <c r="A400" s="35"/>
      <c r="B400" s="35"/>
      <c r="C400" s="40"/>
      <c r="D400" s="41"/>
    </row>
    <row r="401" spans="1:4" s="31" customFormat="1">
      <c r="A401" s="35"/>
      <c r="B401" s="35"/>
      <c r="C401" s="40"/>
      <c r="D401" s="41"/>
    </row>
    <row r="402" spans="1:4" s="31" customFormat="1">
      <c r="A402" s="35"/>
      <c r="B402" s="35"/>
      <c r="C402" s="40"/>
      <c r="D402" s="41"/>
    </row>
    <row r="403" spans="1:4" s="31" customFormat="1">
      <c r="A403" s="35"/>
      <c r="B403" s="35"/>
      <c r="C403" s="40"/>
      <c r="D403" s="41"/>
    </row>
    <row r="404" spans="1:4" s="31" customFormat="1">
      <c r="A404" s="35"/>
      <c r="B404" s="35"/>
      <c r="C404" s="40"/>
      <c r="D404" s="41"/>
    </row>
    <row r="405" spans="1:4" s="31" customFormat="1">
      <c r="A405" s="35"/>
      <c r="B405" s="35"/>
      <c r="C405" s="40"/>
      <c r="D405" s="41"/>
    </row>
    <row r="406" spans="1:4" s="31" customFormat="1">
      <c r="A406" s="35"/>
      <c r="B406" s="35"/>
      <c r="C406" s="40"/>
      <c r="D406" s="41"/>
    </row>
    <row r="407" spans="1:4" s="31" customFormat="1">
      <c r="A407" s="35"/>
      <c r="B407" s="35"/>
      <c r="C407" s="40"/>
      <c r="D407" s="41"/>
    </row>
    <row r="408" spans="1:4" s="31" customFormat="1">
      <c r="A408" s="35"/>
      <c r="B408" s="35"/>
      <c r="C408" s="40"/>
      <c r="D408" s="41"/>
    </row>
    <row r="409" spans="1:4" s="31" customFormat="1">
      <c r="A409" s="35"/>
      <c r="B409" s="35"/>
      <c r="C409" s="40"/>
      <c r="D409" s="41"/>
    </row>
    <row r="410" spans="1:4" s="31" customFormat="1">
      <c r="A410" s="35"/>
      <c r="B410" s="35"/>
      <c r="C410" s="40"/>
      <c r="D410" s="41"/>
    </row>
    <row r="411" spans="1:4">
      <c r="A411" s="35"/>
      <c r="C411" s="40"/>
      <c r="D411" s="41"/>
    </row>
    <row r="412" spans="1:4">
      <c r="A412" s="35"/>
      <c r="C412" s="40"/>
      <c r="D412" s="41"/>
    </row>
    <row r="413" spans="1:4" ht="18" customHeight="1">
      <c r="A413" s="35"/>
      <c r="C413" s="40"/>
      <c r="D413" s="41"/>
    </row>
    <row r="414" spans="1:4" ht="20.25" customHeight="1">
      <c r="A414" s="35"/>
      <c r="C414" s="40"/>
      <c r="D414" s="41"/>
    </row>
    <row r="415" spans="1:4">
      <c r="A415" s="35"/>
      <c r="C415" s="40"/>
      <c r="D415" s="41"/>
    </row>
    <row r="416" spans="1:4">
      <c r="A416" s="35"/>
      <c r="C416" s="40"/>
      <c r="D416" s="41"/>
    </row>
    <row r="417" spans="1:4">
      <c r="A417" s="35"/>
      <c r="C417" s="40"/>
      <c r="D417" s="41"/>
    </row>
    <row r="418" spans="1:4">
      <c r="A418" s="35"/>
      <c r="C418" s="40"/>
      <c r="D418" s="41"/>
    </row>
    <row r="419" spans="1:4">
      <c r="A419" s="35"/>
      <c r="C419" s="40"/>
      <c r="D419" s="41"/>
    </row>
    <row r="420" spans="1:4">
      <c r="A420" s="35"/>
      <c r="C420" s="40"/>
      <c r="D420" s="41"/>
    </row>
    <row r="421" spans="1:4">
      <c r="A421" s="35"/>
      <c r="C421" s="40"/>
      <c r="D421" s="41"/>
    </row>
    <row r="422" spans="1:4">
      <c r="A422" s="35"/>
      <c r="C422" s="40"/>
      <c r="D422" s="41"/>
    </row>
    <row r="423" spans="1:4">
      <c r="A423" s="35"/>
      <c r="C423" s="40"/>
      <c r="D423" s="41"/>
    </row>
    <row r="424" spans="1:4">
      <c r="A424" s="35"/>
      <c r="C424" s="40"/>
      <c r="D424" s="41"/>
    </row>
    <row r="425" spans="1:4">
      <c r="A425" s="35"/>
      <c r="C425" s="40"/>
      <c r="D425" s="41"/>
    </row>
    <row r="426" spans="1:4">
      <c r="A426" s="35"/>
      <c r="C426" s="40"/>
      <c r="D426" s="41"/>
    </row>
    <row r="427" spans="1:4">
      <c r="A427" s="35"/>
      <c r="C427" s="40"/>
      <c r="D427" s="41"/>
    </row>
    <row r="428" spans="1:4">
      <c r="A428" s="35"/>
      <c r="C428" s="40"/>
      <c r="D428" s="41"/>
    </row>
    <row r="429" spans="1:4">
      <c r="A429" s="35"/>
      <c r="C429" s="40"/>
      <c r="D429" s="41"/>
    </row>
    <row r="430" spans="1:4">
      <c r="A430" s="35"/>
      <c r="C430" s="40"/>
      <c r="D430" s="41"/>
    </row>
    <row r="431" spans="1:4">
      <c r="A431" s="35"/>
      <c r="C431" s="40"/>
      <c r="D431" s="41"/>
    </row>
    <row r="432" spans="1:4">
      <c r="A432" s="35"/>
      <c r="C432" s="40"/>
      <c r="D432" s="41"/>
    </row>
    <row r="433" spans="1:4">
      <c r="A433" s="35"/>
      <c r="C433" s="40"/>
      <c r="D433" s="41"/>
    </row>
    <row r="434" spans="1:4">
      <c r="A434" s="35"/>
      <c r="C434" s="40"/>
      <c r="D434" s="41"/>
    </row>
    <row r="435" spans="1:4">
      <c r="A435" s="35"/>
      <c r="C435" s="40"/>
      <c r="D435" s="41"/>
    </row>
    <row r="436" spans="1:4">
      <c r="A436" s="35"/>
      <c r="C436" s="40"/>
      <c r="D436" s="41"/>
    </row>
    <row r="437" spans="1:4">
      <c r="A437" s="35"/>
      <c r="C437" s="40"/>
      <c r="D437" s="41"/>
    </row>
    <row r="438" spans="1:4">
      <c r="A438" s="35"/>
      <c r="C438" s="40"/>
      <c r="D438" s="41"/>
    </row>
    <row r="439" spans="1:4">
      <c r="A439" s="35"/>
      <c r="C439" s="40"/>
      <c r="D439" s="41"/>
    </row>
    <row r="440" spans="1:4">
      <c r="A440" s="35"/>
      <c r="C440" s="40"/>
      <c r="D440" s="41"/>
    </row>
    <row r="441" spans="1:4">
      <c r="A441" s="35"/>
      <c r="C441" s="40"/>
      <c r="D441" s="41"/>
    </row>
    <row r="442" spans="1:4">
      <c r="A442" s="35"/>
      <c r="C442" s="40"/>
      <c r="D442" s="41"/>
    </row>
    <row r="443" spans="1:4">
      <c r="A443" s="35"/>
      <c r="C443" s="40"/>
      <c r="D443" s="41"/>
    </row>
    <row r="444" spans="1:4">
      <c r="A444" s="35"/>
      <c r="C444" s="40"/>
      <c r="D444" s="41"/>
    </row>
    <row r="445" spans="1:4">
      <c r="A445" s="35"/>
      <c r="C445" s="40"/>
      <c r="D445" s="41"/>
    </row>
    <row r="446" spans="1:4">
      <c r="A446" s="35"/>
      <c r="C446" s="40"/>
      <c r="D446" s="41"/>
    </row>
    <row r="447" spans="1:4">
      <c r="A447" s="35"/>
      <c r="C447" s="40"/>
      <c r="D447" s="41"/>
    </row>
    <row r="448" spans="1:4">
      <c r="A448" s="35"/>
      <c r="C448" s="40"/>
      <c r="D448" s="41"/>
    </row>
    <row r="449" spans="1:4">
      <c r="A449" s="35"/>
      <c r="C449" s="40"/>
      <c r="D449" s="41"/>
    </row>
    <row r="450" spans="1:4">
      <c r="A450" s="35"/>
      <c r="C450" s="40"/>
      <c r="D450" s="41"/>
    </row>
    <row r="451" spans="1:4">
      <c r="A451" s="35"/>
      <c r="C451" s="40"/>
      <c r="D451" s="41"/>
    </row>
    <row r="452" spans="1:4">
      <c r="A452" s="35"/>
      <c r="C452" s="40"/>
      <c r="D452" s="41"/>
    </row>
    <row r="453" spans="1:4">
      <c r="A453" s="35"/>
      <c r="C453" s="40"/>
      <c r="D453" s="41"/>
    </row>
    <row r="454" spans="1:4">
      <c r="A454" s="35"/>
      <c r="C454" s="40"/>
      <c r="D454" s="41"/>
    </row>
    <row r="455" spans="1:4">
      <c r="A455" s="35"/>
      <c r="C455" s="40"/>
      <c r="D455" s="41"/>
    </row>
    <row r="456" spans="1:4">
      <c r="A456" s="35"/>
      <c r="C456" s="40"/>
      <c r="D456" s="41"/>
    </row>
    <row r="457" spans="1:4">
      <c r="A457" s="35"/>
      <c r="C457" s="40"/>
      <c r="D457" s="41"/>
    </row>
    <row r="458" spans="1:4">
      <c r="A458" s="35"/>
      <c r="C458" s="40"/>
      <c r="D458" s="41"/>
    </row>
    <row r="459" spans="1:4">
      <c r="A459" s="35"/>
      <c r="C459" s="40"/>
      <c r="D459" s="41"/>
    </row>
    <row r="460" spans="1:4">
      <c r="A460" s="35"/>
      <c r="C460" s="40"/>
      <c r="D460" s="41"/>
    </row>
    <row r="461" spans="1:4">
      <c r="A461" s="35"/>
      <c r="C461" s="40"/>
      <c r="D461" s="41"/>
    </row>
    <row r="462" spans="1:4">
      <c r="A462" s="35"/>
      <c r="C462" s="40"/>
      <c r="D462" s="41"/>
    </row>
    <row r="463" spans="1:4">
      <c r="A463" s="35"/>
      <c r="C463" s="40"/>
      <c r="D463" s="41"/>
    </row>
    <row r="464" spans="1:4">
      <c r="A464" s="35"/>
      <c r="C464" s="40"/>
      <c r="D464" s="41"/>
    </row>
    <row r="465" spans="1:4">
      <c r="A465" s="35"/>
      <c r="C465" s="40"/>
      <c r="D465" s="41"/>
    </row>
    <row r="466" spans="1:4">
      <c r="A466" s="35"/>
      <c r="C466" s="40"/>
      <c r="D466" s="41"/>
    </row>
    <row r="467" spans="1:4">
      <c r="A467" s="35"/>
      <c r="C467" s="40"/>
      <c r="D467" s="41"/>
    </row>
    <row r="468" spans="1:4">
      <c r="A468" s="35"/>
      <c r="C468" s="40"/>
      <c r="D468" s="41"/>
    </row>
    <row r="469" spans="1:4">
      <c r="A469" s="35"/>
      <c r="C469" s="40"/>
      <c r="D469" s="41"/>
    </row>
    <row r="470" spans="1:4">
      <c r="A470" s="35"/>
      <c r="C470" s="40"/>
      <c r="D470" s="41"/>
    </row>
    <row r="471" spans="1:4">
      <c r="A471" s="35"/>
      <c r="C471" s="40"/>
      <c r="D471" s="41"/>
    </row>
    <row r="472" spans="1:4">
      <c r="A472" s="35"/>
      <c r="C472" s="40"/>
      <c r="D472" s="41"/>
    </row>
    <row r="473" spans="1:4">
      <c r="A473" s="35"/>
      <c r="C473" s="40"/>
      <c r="D473" s="41"/>
    </row>
    <row r="474" spans="1:4">
      <c r="A474" s="35"/>
      <c r="C474" s="40"/>
      <c r="D474" s="41"/>
    </row>
    <row r="475" spans="1:4">
      <c r="A475" s="35"/>
      <c r="C475" s="40"/>
      <c r="D475" s="41"/>
    </row>
    <row r="476" spans="1:4">
      <c r="A476" s="35"/>
      <c r="C476" s="40"/>
      <c r="D476" s="41"/>
    </row>
    <row r="477" spans="1:4">
      <c r="A477" s="35"/>
      <c r="C477" s="40"/>
      <c r="D477" s="41"/>
    </row>
    <row r="478" spans="1:4">
      <c r="A478" s="35"/>
      <c r="C478" s="40"/>
      <c r="D478" s="41"/>
    </row>
    <row r="479" spans="1:4">
      <c r="A479" s="35"/>
      <c r="C479" s="40"/>
      <c r="D479" s="41"/>
    </row>
    <row r="480" spans="1:4">
      <c r="A480" s="35"/>
      <c r="C480" s="40"/>
      <c r="D480" s="41"/>
    </row>
    <row r="481" spans="1:4">
      <c r="A481" s="35"/>
      <c r="C481" s="40"/>
      <c r="D481" s="41"/>
    </row>
    <row r="482" spans="1:4">
      <c r="A482" s="35"/>
      <c r="C482" s="40"/>
      <c r="D482" s="41"/>
    </row>
    <row r="483" spans="1:4">
      <c r="A483" s="35"/>
      <c r="C483" s="40"/>
      <c r="D483" s="41"/>
    </row>
    <row r="484" spans="1:4">
      <c r="A484" s="35"/>
      <c r="C484" s="40"/>
      <c r="D484" s="41"/>
    </row>
    <row r="485" spans="1:4">
      <c r="A485" s="35"/>
      <c r="C485" s="40"/>
      <c r="D485" s="41"/>
    </row>
    <row r="486" spans="1:4">
      <c r="A486" s="35"/>
      <c r="C486" s="40"/>
      <c r="D486" s="41"/>
    </row>
    <row r="487" spans="1:4">
      <c r="A487" s="35"/>
      <c r="C487" s="40"/>
      <c r="D487" s="41"/>
    </row>
    <row r="488" spans="1:4">
      <c r="A488" s="35"/>
      <c r="C488" s="40"/>
      <c r="D488" s="41"/>
    </row>
    <row r="489" spans="1:4">
      <c r="A489" s="35"/>
      <c r="C489" s="40"/>
      <c r="D489" s="41"/>
    </row>
    <row r="490" spans="1:4">
      <c r="A490" s="35"/>
      <c r="C490" s="40"/>
      <c r="D490" s="41"/>
    </row>
    <row r="491" spans="1:4">
      <c r="A491" s="35"/>
      <c r="C491" s="40"/>
      <c r="D491" s="41"/>
    </row>
    <row r="492" spans="1:4">
      <c r="A492" s="35"/>
      <c r="C492" s="40"/>
      <c r="D492" s="41"/>
    </row>
    <row r="493" spans="1:4">
      <c r="A493" s="35"/>
      <c r="C493" s="40"/>
      <c r="D493" s="41"/>
    </row>
    <row r="494" spans="1:4">
      <c r="A494" s="35"/>
      <c r="C494" s="40"/>
      <c r="D494" s="41"/>
    </row>
    <row r="495" spans="1:4">
      <c r="A495" s="35"/>
      <c r="C495" s="40"/>
      <c r="D495" s="41"/>
    </row>
    <row r="496" spans="1:4">
      <c r="A496" s="35"/>
      <c r="C496" s="40"/>
      <c r="D496" s="41"/>
    </row>
    <row r="497" spans="1:4">
      <c r="A497" s="35"/>
      <c r="C497" s="40"/>
      <c r="D497" s="41"/>
    </row>
    <row r="498" spans="1:4">
      <c r="A498" s="35"/>
      <c r="C498" s="40"/>
      <c r="D498" s="41"/>
    </row>
    <row r="499" spans="1:4">
      <c r="A499" s="35"/>
      <c r="C499" s="40"/>
      <c r="D499" s="41"/>
    </row>
    <row r="500" spans="1:4">
      <c r="A500" s="35"/>
      <c r="C500" s="40"/>
      <c r="D500" s="41"/>
    </row>
    <row r="501" spans="1:4">
      <c r="A501" s="35"/>
      <c r="C501" s="40"/>
      <c r="D501" s="41"/>
    </row>
    <row r="502" spans="1:4">
      <c r="A502" s="35"/>
      <c r="C502" s="40"/>
      <c r="D502" s="41"/>
    </row>
    <row r="503" spans="1:4">
      <c r="A503" s="35"/>
      <c r="C503" s="40"/>
      <c r="D503" s="41"/>
    </row>
    <row r="504" spans="1:4">
      <c r="A504" s="35"/>
      <c r="C504" s="40"/>
      <c r="D504" s="41"/>
    </row>
    <row r="505" spans="1:4">
      <c r="A505" s="35"/>
      <c r="C505" s="40"/>
      <c r="D505" s="41"/>
    </row>
    <row r="506" spans="1:4">
      <c r="A506" s="35"/>
      <c r="C506" s="40"/>
      <c r="D506" s="41"/>
    </row>
    <row r="507" spans="1:4">
      <c r="A507" s="35"/>
      <c r="C507" s="40"/>
      <c r="D507" s="41"/>
    </row>
    <row r="508" spans="1:4">
      <c r="A508" s="35"/>
      <c r="C508" s="40"/>
      <c r="D508" s="41"/>
    </row>
    <row r="509" spans="1:4">
      <c r="A509" s="35"/>
      <c r="C509" s="40"/>
      <c r="D509" s="41"/>
    </row>
    <row r="510" spans="1:4">
      <c r="A510" s="35"/>
      <c r="C510" s="40"/>
      <c r="D510" s="41"/>
    </row>
    <row r="511" spans="1:4">
      <c r="A511" s="35"/>
      <c r="C511" s="40"/>
      <c r="D511" s="41"/>
    </row>
    <row r="512" spans="1:4">
      <c r="A512" s="35"/>
      <c r="C512" s="40"/>
      <c r="D512" s="41"/>
    </row>
    <row r="513" spans="1:4">
      <c r="A513" s="35"/>
      <c r="C513" s="40"/>
      <c r="D513" s="41"/>
    </row>
    <row r="514" spans="1:4">
      <c r="A514" s="35"/>
      <c r="C514" s="40"/>
      <c r="D514" s="41"/>
    </row>
    <row r="515" spans="1:4">
      <c r="A515" s="35"/>
      <c r="C515" s="40"/>
      <c r="D515" s="41"/>
    </row>
    <row r="516" spans="1:4">
      <c r="A516" s="35"/>
      <c r="C516" s="40"/>
      <c r="D516" s="41"/>
    </row>
    <row r="517" spans="1:4">
      <c r="A517" s="35"/>
      <c r="C517" s="40"/>
      <c r="D517" s="41"/>
    </row>
    <row r="518" spans="1:4">
      <c r="A518" s="35"/>
      <c r="C518" s="40"/>
      <c r="D518" s="41"/>
    </row>
    <row r="519" spans="1:4">
      <c r="A519" s="35"/>
      <c r="C519" s="40"/>
      <c r="D519" s="41"/>
    </row>
    <row r="520" spans="1:4">
      <c r="A520" s="35"/>
      <c r="C520" s="40"/>
      <c r="D520" s="41"/>
    </row>
    <row r="521" spans="1:4">
      <c r="A521" s="35"/>
      <c r="C521" s="40"/>
      <c r="D521" s="41"/>
    </row>
    <row r="522" spans="1:4">
      <c r="A522" s="35"/>
      <c r="C522" s="40"/>
      <c r="D522" s="41"/>
    </row>
    <row r="523" spans="1:4">
      <c r="A523" s="35"/>
      <c r="C523" s="40"/>
      <c r="D523" s="41"/>
    </row>
    <row r="524" spans="1:4">
      <c r="A524" s="35"/>
      <c r="C524" s="40"/>
      <c r="D524" s="41"/>
    </row>
    <row r="525" spans="1:4">
      <c r="A525" s="35"/>
      <c r="C525" s="40"/>
      <c r="D525" s="41"/>
    </row>
    <row r="526" spans="1:4">
      <c r="A526" s="35"/>
      <c r="C526" s="40"/>
      <c r="D526" s="41"/>
    </row>
    <row r="527" spans="1:4">
      <c r="A527" s="35"/>
      <c r="C527" s="40"/>
      <c r="D527" s="41"/>
    </row>
    <row r="528" spans="1:4">
      <c r="A528" s="35"/>
      <c r="C528" s="40"/>
      <c r="D528" s="41"/>
    </row>
    <row r="529" spans="1:4">
      <c r="A529" s="35"/>
      <c r="C529" s="40"/>
      <c r="D529" s="41"/>
    </row>
    <row r="530" spans="1:4">
      <c r="A530" s="35"/>
      <c r="C530" s="40"/>
      <c r="D530" s="41"/>
    </row>
    <row r="531" spans="1:4">
      <c r="A531" s="35"/>
      <c r="C531" s="40"/>
      <c r="D531" s="41"/>
    </row>
    <row r="532" spans="1:4">
      <c r="A532" s="35"/>
      <c r="C532" s="40"/>
      <c r="D532" s="41"/>
    </row>
    <row r="533" spans="1:4">
      <c r="A533" s="35"/>
      <c r="C533" s="40"/>
      <c r="D533" s="41"/>
    </row>
    <row r="534" spans="1:4">
      <c r="A534" s="35"/>
      <c r="C534" s="40"/>
      <c r="D534" s="41"/>
    </row>
    <row r="535" spans="1:4">
      <c r="A535" s="35"/>
      <c r="C535" s="40"/>
      <c r="D535" s="41"/>
    </row>
    <row r="536" spans="1:4">
      <c r="A536" s="35"/>
      <c r="C536" s="40"/>
      <c r="D536" s="41"/>
    </row>
    <row r="537" spans="1:4">
      <c r="A537" s="35"/>
      <c r="C537" s="40"/>
      <c r="D537" s="41"/>
    </row>
    <row r="538" spans="1:4">
      <c r="A538" s="35"/>
      <c r="C538" s="40"/>
      <c r="D538" s="41"/>
    </row>
    <row r="539" spans="1:4">
      <c r="A539" s="35"/>
      <c r="C539" s="40"/>
      <c r="D539" s="41"/>
    </row>
    <row r="540" spans="1:4">
      <c r="A540" s="35"/>
      <c r="C540" s="40"/>
      <c r="D540" s="41"/>
    </row>
    <row r="541" spans="1:4">
      <c r="A541" s="35"/>
      <c r="C541" s="40"/>
      <c r="D541" s="41"/>
    </row>
    <row r="542" spans="1:4">
      <c r="A542" s="35"/>
      <c r="C542" s="40"/>
      <c r="D542" s="41"/>
    </row>
    <row r="543" spans="1:4">
      <c r="A543" s="35"/>
      <c r="C543" s="40"/>
      <c r="D543" s="41"/>
    </row>
    <row r="544" spans="1:4">
      <c r="A544" s="35"/>
      <c r="C544" s="40"/>
      <c r="D544" s="41"/>
    </row>
    <row r="545" spans="1:4">
      <c r="A545" s="35"/>
      <c r="C545" s="40"/>
      <c r="D545" s="41"/>
    </row>
    <row r="546" spans="1:4">
      <c r="A546" s="35"/>
      <c r="C546" s="40"/>
      <c r="D546" s="41"/>
    </row>
    <row r="547" spans="1:4">
      <c r="A547" s="35"/>
      <c r="C547" s="40"/>
      <c r="D547" s="41"/>
    </row>
    <row r="548" spans="1:4">
      <c r="A548" s="35"/>
      <c r="C548" s="40"/>
      <c r="D548" s="41"/>
    </row>
    <row r="549" spans="1:4">
      <c r="A549" s="35"/>
      <c r="C549" s="40"/>
      <c r="D549" s="41"/>
    </row>
    <row r="550" spans="1:4">
      <c r="A550" s="35"/>
      <c r="C550" s="40"/>
      <c r="D550" s="41"/>
    </row>
    <row r="551" spans="1:4">
      <c r="A551" s="35"/>
      <c r="C551" s="40"/>
      <c r="D551" s="41"/>
    </row>
    <row r="552" spans="1:4">
      <c r="A552" s="35"/>
      <c r="C552" s="40"/>
      <c r="D552" s="41"/>
    </row>
    <row r="553" spans="1:4">
      <c r="A553" s="35"/>
      <c r="C553" s="40"/>
      <c r="D553" s="41"/>
    </row>
    <row r="554" spans="1:4">
      <c r="A554" s="35"/>
      <c r="C554" s="40"/>
      <c r="D554" s="41"/>
    </row>
    <row r="555" spans="1:4">
      <c r="A555" s="35"/>
      <c r="C555" s="40"/>
      <c r="D555" s="41"/>
    </row>
    <row r="556" spans="1:4">
      <c r="A556" s="35"/>
      <c r="C556" s="40"/>
      <c r="D556" s="41"/>
    </row>
    <row r="557" spans="1:4">
      <c r="A557" s="35"/>
      <c r="C557" s="40"/>
      <c r="D557" s="41"/>
    </row>
    <row r="558" spans="1:4">
      <c r="A558" s="35"/>
      <c r="C558" s="40"/>
      <c r="D558" s="41"/>
    </row>
    <row r="559" spans="1:4">
      <c r="A559" s="35"/>
      <c r="C559" s="40"/>
      <c r="D559" s="41"/>
    </row>
    <row r="560" spans="1:4">
      <c r="A560" s="35"/>
      <c r="C560" s="40"/>
      <c r="D560" s="41"/>
    </row>
    <row r="561" spans="1:4">
      <c r="A561" s="35"/>
      <c r="C561" s="40"/>
      <c r="D561" s="41"/>
    </row>
    <row r="562" spans="1:4">
      <c r="A562" s="35"/>
      <c r="C562" s="40"/>
      <c r="D562" s="41"/>
    </row>
    <row r="563" spans="1:4">
      <c r="A563" s="35"/>
      <c r="C563" s="40"/>
      <c r="D563" s="41"/>
    </row>
    <row r="564" spans="1:4">
      <c r="A564" s="35"/>
      <c r="C564" s="40"/>
      <c r="D564" s="41"/>
    </row>
    <row r="565" spans="1:4">
      <c r="A565" s="35"/>
      <c r="C565" s="40"/>
      <c r="D565" s="41"/>
    </row>
    <row r="566" spans="1:4">
      <c r="A566" s="35"/>
      <c r="C566" s="40"/>
      <c r="D566" s="41"/>
    </row>
    <row r="567" spans="1:4">
      <c r="A567" s="35"/>
      <c r="C567" s="40"/>
      <c r="D567" s="41"/>
    </row>
    <row r="568" spans="1:4">
      <c r="A568" s="35"/>
      <c r="C568" s="40"/>
      <c r="D568" s="41"/>
    </row>
    <row r="569" spans="1:4">
      <c r="A569" s="35"/>
      <c r="C569" s="40"/>
      <c r="D569" s="41"/>
    </row>
    <row r="570" spans="1:4">
      <c r="A570" s="35"/>
      <c r="C570" s="40"/>
      <c r="D570" s="41"/>
    </row>
    <row r="571" spans="1:4">
      <c r="A571" s="35"/>
      <c r="C571" s="40"/>
      <c r="D571" s="41"/>
    </row>
    <row r="572" spans="1:4">
      <c r="A572" s="35"/>
      <c r="C572" s="40"/>
      <c r="D572" s="41"/>
    </row>
    <row r="573" spans="1:4">
      <c r="A573" s="35"/>
      <c r="C573" s="40"/>
      <c r="D573" s="41"/>
    </row>
    <row r="574" spans="1:4">
      <c r="A574" s="35"/>
      <c r="C574" s="40"/>
      <c r="D574" s="41"/>
    </row>
    <row r="575" spans="1:4">
      <c r="A575" s="35"/>
      <c r="C575" s="40"/>
      <c r="D575" s="41"/>
    </row>
    <row r="576" spans="1:4">
      <c r="A576" s="35"/>
      <c r="C576" s="40"/>
      <c r="D576" s="41"/>
    </row>
    <row r="577" spans="1:4">
      <c r="A577" s="35"/>
      <c r="C577" s="40"/>
      <c r="D577" s="41"/>
    </row>
    <row r="578" spans="1:4">
      <c r="A578" s="35"/>
      <c r="C578" s="40"/>
      <c r="D578" s="41"/>
    </row>
    <row r="579" spans="1:4">
      <c r="A579" s="35"/>
      <c r="C579" s="40"/>
      <c r="D579" s="41"/>
    </row>
    <row r="580" spans="1:4">
      <c r="A580" s="35"/>
      <c r="C580" s="40"/>
      <c r="D580" s="41"/>
    </row>
    <row r="581" spans="1:4">
      <c r="A581" s="35"/>
      <c r="C581" s="40"/>
      <c r="D581" s="41"/>
    </row>
    <row r="582" spans="1:4">
      <c r="A582" s="35"/>
      <c r="C582" s="40"/>
      <c r="D582" s="41"/>
    </row>
    <row r="583" spans="1:4">
      <c r="A583" s="35"/>
      <c r="C583" s="40"/>
      <c r="D583" s="41"/>
    </row>
    <row r="584" spans="1:4">
      <c r="A584" s="35"/>
      <c r="C584" s="40"/>
      <c r="D584" s="41"/>
    </row>
    <row r="585" spans="1:4">
      <c r="A585" s="35"/>
      <c r="C585" s="40"/>
      <c r="D585" s="41"/>
    </row>
    <row r="586" spans="1:4">
      <c r="A586" s="35"/>
      <c r="C586" s="40"/>
      <c r="D586" s="41"/>
    </row>
    <row r="587" spans="1:4">
      <c r="A587" s="35"/>
      <c r="C587" s="40"/>
      <c r="D587" s="41"/>
    </row>
    <row r="588" spans="1:4">
      <c r="A588" s="35"/>
      <c r="C588" s="40"/>
      <c r="D588" s="41"/>
    </row>
    <row r="589" spans="1:4">
      <c r="A589" s="35"/>
      <c r="C589" s="40"/>
      <c r="D589" s="41"/>
    </row>
    <row r="590" spans="1:4">
      <c r="A590" s="35"/>
      <c r="C590" s="40"/>
      <c r="D590" s="41"/>
    </row>
    <row r="591" spans="1:4">
      <c r="A591" s="35"/>
      <c r="C591" s="40"/>
      <c r="D591" s="41"/>
    </row>
    <row r="592" spans="1:4">
      <c r="A592" s="35"/>
      <c r="C592" s="40"/>
      <c r="D592" s="41"/>
    </row>
    <row r="593" spans="1:4">
      <c r="A593" s="35"/>
      <c r="C593" s="40"/>
      <c r="D593" s="41"/>
    </row>
    <row r="594" spans="1:4">
      <c r="A594" s="35"/>
      <c r="C594" s="40"/>
      <c r="D594" s="41"/>
    </row>
    <row r="595" spans="1:4">
      <c r="A595" s="35"/>
      <c r="C595" s="40"/>
      <c r="D595" s="41"/>
    </row>
    <row r="596" spans="1:4">
      <c r="A596" s="35"/>
      <c r="C596" s="40"/>
      <c r="D596" s="41"/>
    </row>
    <row r="597" spans="1:4">
      <c r="A597" s="35"/>
      <c r="C597" s="40"/>
      <c r="D597" s="41"/>
    </row>
    <row r="598" spans="1:4">
      <c r="A598" s="35"/>
      <c r="C598" s="40"/>
      <c r="D598" s="41"/>
    </row>
    <row r="599" spans="1:4">
      <c r="A599" s="35"/>
      <c r="C599" s="40"/>
      <c r="D599" s="41"/>
    </row>
    <row r="600" spans="1:4">
      <c r="A600" s="35"/>
      <c r="C600" s="40"/>
      <c r="D600" s="41"/>
    </row>
    <row r="601" spans="1:4">
      <c r="A601" s="35"/>
      <c r="C601" s="40"/>
      <c r="D601" s="41"/>
    </row>
    <row r="602" spans="1:4">
      <c r="A602" s="35"/>
      <c r="C602" s="40"/>
      <c r="D602" s="41"/>
    </row>
    <row r="603" spans="1:4">
      <c r="A603" s="35"/>
      <c r="C603" s="40"/>
      <c r="D603" s="41"/>
    </row>
    <row r="604" spans="1:4">
      <c r="A604" s="35"/>
      <c r="C604" s="40"/>
      <c r="D604" s="41"/>
    </row>
    <row r="605" spans="1:4">
      <c r="A605" s="35"/>
      <c r="C605" s="40"/>
      <c r="D605" s="41"/>
    </row>
    <row r="606" spans="1:4">
      <c r="A606" s="35"/>
      <c r="C606" s="40"/>
      <c r="D606" s="41"/>
    </row>
    <row r="607" spans="1:4">
      <c r="A607" s="35"/>
      <c r="C607" s="40"/>
      <c r="D607" s="41"/>
    </row>
    <row r="608" spans="1:4">
      <c r="A608" s="35"/>
      <c r="C608" s="40"/>
      <c r="D608" s="41"/>
    </row>
    <row r="609" spans="1:4">
      <c r="A609" s="35"/>
      <c r="C609" s="40"/>
      <c r="D609" s="41"/>
    </row>
    <row r="610" spans="1:4">
      <c r="A610" s="35"/>
      <c r="C610" s="40"/>
      <c r="D610" s="41"/>
    </row>
    <row r="611" spans="1:4">
      <c r="A611" s="35"/>
      <c r="C611" s="40"/>
      <c r="D611" s="41"/>
    </row>
    <row r="612" spans="1:4">
      <c r="A612" s="35"/>
      <c r="C612" s="40"/>
      <c r="D612" s="41"/>
    </row>
    <row r="613" spans="1:4">
      <c r="A613" s="35"/>
      <c r="C613" s="40"/>
      <c r="D613" s="41"/>
    </row>
    <row r="614" spans="1:4">
      <c r="A614" s="35"/>
      <c r="C614" s="40"/>
      <c r="D614" s="41"/>
    </row>
    <row r="615" spans="1:4">
      <c r="A615" s="35"/>
      <c r="C615" s="40"/>
      <c r="D615" s="41"/>
    </row>
    <row r="616" spans="1:4">
      <c r="A616" s="35"/>
      <c r="C616" s="40"/>
      <c r="D616" s="41"/>
    </row>
    <row r="617" spans="1:4">
      <c r="A617" s="35"/>
      <c r="C617" s="40"/>
      <c r="D617" s="41"/>
    </row>
    <row r="618" spans="1:4">
      <c r="A618" s="35"/>
      <c r="C618" s="40"/>
      <c r="D618" s="41"/>
    </row>
    <row r="619" spans="1:4">
      <c r="A619" s="35"/>
      <c r="C619" s="40"/>
      <c r="D619" s="41"/>
    </row>
    <row r="620" spans="1:4">
      <c r="A620" s="35"/>
      <c r="C620" s="40"/>
      <c r="D620" s="41"/>
    </row>
    <row r="621" spans="1:4">
      <c r="A621" s="35"/>
      <c r="C621" s="40"/>
      <c r="D621" s="41"/>
    </row>
    <row r="622" spans="1:4">
      <c r="A622" s="35"/>
      <c r="C622" s="40"/>
      <c r="D622" s="41"/>
    </row>
    <row r="623" spans="1:4">
      <c r="A623" s="35"/>
      <c r="C623" s="40"/>
      <c r="D623" s="41"/>
    </row>
    <row r="624" spans="1:4">
      <c r="A624" s="35"/>
      <c r="C624" s="40"/>
      <c r="D624" s="41"/>
    </row>
    <row r="625" spans="1:4">
      <c r="A625" s="35"/>
      <c r="C625" s="40"/>
      <c r="D625" s="41"/>
    </row>
    <row r="626" spans="1:4">
      <c r="A626" s="35"/>
      <c r="C626" s="40"/>
      <c r="D626" s="41"/>
    </row>
    <row r="627" spans="1:4">
      <c r="A627" s="35"/>
      <c r="C627" s="40"/>
      <c r="D627" s="41"/>
    </row>
    <row r="628" spans="1:4">
      <c r="A628" s="35"/>
      <c r="C628" s="40"/>
      <c r="D628" s="41"/>
    </row>
    <row r="629" spans="1:4">
      <c r="A629" s="35"/>
      <c r="C629" s="40"/>
      <c r="D629" s="41"/>
    </row>
    <row r="630" spans="1:4">
      <c r="A630" s="35"/>
      <c r="C630" s="40"/>
      <c r="D630" s="41"/>
    </row>
    <row r="631" spans="1:4">
      <c r="A631" s="35"/>
      <c r="C631" s="40"/>
      <c r="D631" s="41"/>
    </row>
    <row r="632" spans="1:4">
      <c r="A632" s="35"/>
      <c r="C632" s="40"/>
      <c r="D632" s="41"/>
    </row>
    <row r="633" spans="1:4">
      <c r="A633" s="35"/>
      <c r="C633" s="40"/>
      <c r="D633" s="41"/>
    </row>
    <row r="634" spans="1:4">
      <c r="A634" s="35"/>
      <c r="C634" s="40"/>
      <c r="D634" s="41"/>
    </row>
    <row r="635" spans="1:4">
      <c r="A635" s="35"/>
      <c r="C635" s="40"/>
      <c r="D635" s="41"/>
    </row>
    <row r="636" spans="1:4">
      <c r="A636" s="35"/>
      <c r="C636" s="40"/>
      <c r="D636" s="41"/>
    </row>
    <row r="637" spans="1:4">
      <c r="A637" s="35"/>
      <c r="C637" s="40"/>
      <c r="D637" s="41"/>
    </row>
    <row r="638" spans="1:4">
      <c r="A638" s="35"/>
      <c r="C638" s="40"/>
      <c r="D638" s="41"/>
    </row>
    <row r="639" spans="1:4">
      <c r="A639" s="35"/>
      <c r="C639" s="40"/>
      <c r="D639" s="41"/>
    </row>
    <row r="640" spans="1:4">
      <c r="A640" s="35"/>
      <c r="C640" s="40"/>
      <c r="D640" s="41"/>
    </row>
    <row r="641" spans="1:4">
      <c r="A641" s="35"/>
      <c r="C641" s="40"/>
      <c r="D641" s="41"/>
    </row>
    <row r="642" spans="1:4">
      <c r="A642" s="35"/>
      <c r="C642" s="40"/>
      <c r="D642" s="41"/>
    </row>
    <row r="643" spans="1:4">
      <c r="A643" s="35"/>
      <c r="C643" s="40"/>
      <c r="D643" s="41"/>
    </row>
    <row r="644" spans="1:4">
      <c r="A644" s="35"/>
      <c r="C644" s="40"/>
      <c r="D644" s="41"/>
    </row>
    <row r="645" spans="1:4">
      <c r="A645" s="35"/>
      <c r="C645" s="40"/>
      <c r="D645" s="41"/>
    </row>
    <row r="646" spans="1:4">
      <c r="A646" s="35"/>
      <c r="C646" s="40"/>
      <c r="D646" s="41"/>
    </row>
    <row r="647" spans="1:4">
      <c r="A647" s="35"/>
      <c r="C647" s="40"/>
      <c r="D647" s="41"/>
    </row>
    <row r="648" spans="1:4">
      <c r="A648" s="35"/>
      <c r="C648" s="40"/>
      <c r="D648" s="41"/>
    </row>
    <row r="649" spans="1:4">
      <c r="A649" s="35"/>
      <c r="C649" s="40"/>
      <c r="D649" s="41"/>
    </row>
    <row r="650" spans="1:4">
      <c r="A650" s="35"/>
      <c r="C650" s="40"/>
      <c r="D650" s="41"/>
    </row>
    <row r="651" spans="1:4">
      <c r="A651" s="35"/>
      <c r="C651" s="40"/>
      <c r="D651" s="41"/>
    </row>
    <row r="652" spans="1:4">
      <c r="A652" s="35"/>
      <c r="C652" s="40"/>
      <c r="D652" s="41"/>
    </row>
    <row r="653" spans="1:4">
      <c r="A653" s="35"/>
      <c r="C653" s="40"/>
      <c r="D653" s="41"/>
    </row>
    <row r="654" spans="1:4">
      <c r="A654" s="35"/>
      <c r="C654" s="40"/>
      <c r="D654" s="41"/>
    </row>
    <row r="655" spans="1:4">
      <c r="A655" s="35"/>
      <c r="C655" s="40"/>
      <c r="D655" s="41"/>
    </row>
    <row r="656" spans="1:4">
      <c r="A656" s="35"/>
      <c r="C656" s="40"/>
      <c r="D656" s="41"/>
    </row>
    <row r="657" spans="1:4">
      <c r="A657" s="35"/>
      <c r="C657" s="40"/>
      <c r="D657" s="41"/>
    </row>
    <row r="658" spans="1:4">
      <c r="A658" s="35"/>
      <c r="C658" s="40"/>
      <c r="D658" s="41"/>
    </row>
    <row r="659" spans="1:4">
      <c r="A659" s="35"/>
      <c r="C659" s="40"/>
      <c r="D659" s="41"/>
    </row>
    <row r="660" spans="1:4">
      <c r="A660" s="35"/>
      <c r="C660" s="40"/>
      <c r="D660" s="41"/>
    </row>
    <row r="661" spans="1:4">
      <c r="A661" s="35"/>
      <c r="C661" s="40"/>
      <c r="D661" s="41"/>
    </row>
    <row r="662" spans="1:4">
      <c r="A662" s="35"/>
      <c r="C662" s="40"/>
      <c r="D662" s="41"/>
    </row>
    <row r="663" spans="1:4">
      <c r="A663" s="35"/>
      <c r="C663" s="40"/>
      <c r="D663" s="41"/>
    </row>
    <row r="664" spans="1:4">
      <c r="A664" s="35"/>
      <c r="C664" s="40"/>
      <c r="D664" s="41"/>
    </row>
    <row r="665" spans="1:4">
      <c r="A665" s="35"/>
      <c r="C665" s="40"/>
      <c r="D665" s="41"/>
    </row>
    <row r="666" spans="1:4">
      <c r="A666" s="35"/>
      <c r="C666" s="40"/>
      <c r="D666" s="41"/>
    </row>
    <row r="667" spans="1:4">
      <c r="A667" s="35"/>
      <c r="C667" s="40"/>
      <c r="D667" s="41"/>
    </row>
    <row r="668" spans="1:4">
      <c r="A668" s="35"/>
      <c r="C668" s="40"/>
      <c r="D668" s="41"/>
    </row>
    <row r="669" spans="1:4">
      <c r="A669" s="35"/>
      <c r="C669" s="40"/>
      <c r="D669" s="41"/>
    </row>
    <row r="670" spans="1:4">
      <c r="A670" s="35"/>
      <c r="C670" s="40"/>
      <c r="D670" s="41"/>
    </row>
    <row r="671" spans="1:4">
      <c r="A671" s="35"/>
      <c r="C671" s="40"/>
      <c r="D671" s="41"/>
    </row>
    <row r="672" spans="1:4">
      <c r="A672" s="35"/>
      <c r="C672" s="40"/>
      <c r="D672" s="41"/>
    </row>
    <row r="673" spans="1:4">
      <c r="A673" s="35"/>
      <c r="C673" s="40"/>
      <c r="D673" s="41"/>
    </row>
    <row r="674" spans="1:4">
      <c r="A674" s="35"/>
      <c r="C674" s="40"/>
      <c r="D674" s="41"/>
    </row>
    <row r="675" spans="1:4">
      <c r="A675" s="35"/>
      <c r="C675" s="40"/>
      <c r="D675" s="41"/>
    </row>
    <row r="676" spans="1:4">
      <c r="A676" s="35"/>
      <c r="C676" s="40"/>
      <c r="D676" s="41"/>
    </row>
    <row r="677" spans="1:4">
      <c r="A677" s="35"/>
      <c r="C677" s="40"/>
      <c r="D677" s="41"/>
    </row>
    <row r="678" spans="1:4">
      <c r="A678" s="35"/>
      <c r="C678" s="40"/>
      <c r="D678" s="41"/>
    </row>
    <row r="679" spans="1:4">
      <c r="A679" s="35"/>
      <c r="C679" s="40"/>
      <c r="D679" s="41"/>
    </row>
    <row r="680" spans="1:4">
      <c r="A680" s="35"/>
      <c r="C680" s="40"/>
      <c r="D680" s="41"/>
    </row>
    <row r="681" spans="1:4">
      <c r="A681" s="35"/>
      <c r="C681" s="40"/>
      <c r="D681" s="41"/>
    </row>
    <row r="682" spans="1:4">
      <c r="A682" s="35"/>
      <c r="C682" s="40"/>
      <c r="D682" s="41"/>
    </row>
    <row r="683" spans="1:4">
      <c r="A683" s="35"/>
      <c r="C683" s="40"/>
      <c r="D683" s="41"/>
    </row>
    <row r="684" spans="1:4">
      <c r="A684" s="35"/>
      <c r="C684" s="40"/>
      <c r="D684" s="41"/>
    </row>
    <row r="685" spans="1:4">
      <c r="A685" s="35"/>
      <c r="C685" s="40"/>
      <c r="D685" s="41"/>
    </row>
    <row r="686" spans="1:4">
      <c r="A686" s="35"/>
      <c r="C686" s="40"/>
      <c r="D686" s="41"/>
    </row>
    <row r="687" spans="1:4">
      <c r="A687" s="35"/>
      <c r="C687" s="40"/>
      <c r="D687" s="41"/>
    </row>
    <row r="688" spans="1:4">
      <c r="A688" s="35"/>
      <c r="C688" s="40"/>
      <c r="D688" s="41"/>
    </row>
    <row r="689" spans="1:4">
      <c r="A689" s="35"/>
      <c r="C689" s="40"/>
      <c r="D689" s="41"/>
    </row>
    <row r="690" spans="1:4">
      <c r="A690" s="35"/>
      <c r="C690" s="40"/>
      <c r="D690" s="41"/>
    </row>
    <row r="691" spans="1:4">
      <c r="A691" s="35"/>
      <c r="C691" s="40"/>
      <c r="D691" s="41"/>
    </row>
    <row r="692" spans="1:4">
      <c r="A692" s="35"/>
      <c r="C692" s="40"/>
      <c r="D692" s="41"/>
    </row>
    <row r="693" spans="1:4">
      <c r="A693" s="35"/>
      <c r="C693" s="40"/>
      <c r="D693" s="41"/>
    </row>
    <row r="694" spans="1:4">
      <c r="A694" s="35"/>
      <c r="C694" s="40"/>
      <c r="D694" s="41"/>
    </row>
    <row r="695" spans="1:4">
      <c r="A695" s="35"/>
      <c r="C695" s="40"/>
      <c r="D695" s="41"/>
    </row>
    <row r="696" spans="1:4">
      <c r="A696" s="35"/>
      <c r="C696" s="40"/>
      <c r="D696" s="41"/>
    </row>
    <row r="697" spans="1:4">
      <c r="A697" s="35"/>
      <c r="C697" s="40"/>
      <c r="D697" s="41"/>
    </row>
    <row r="698" spans="1:4">
      <c r="A698" s="35"/>
      <c r="C698" s="40"/>
      <c r="D698" s="41"/>
    </row>
    <row r="699" spans="1:4">
      <c r="A699" s="35"/>
      <c r="C699" s="40"/>
      <c r="D699" s="41"/>
    </row>
    <row r="700" spans="1:4">
      <c r="A700" s="35"/>
      <c r="C700" s="40"/>
      <c r="D700" s="41"/>
    </row>
    <row r="701" spans="1:4">
      <c r="A701" s="35"/>
      <c r="C701" s="40"/>
      <c r="D701" s="41"/>
    </row>
    <row r="702" spans="1:4">
      <c r="A702" s="35"/>
      <c r="C702" s="40"/>
      <c r="D702" s="41"/>
    </row>
    <row r="703" spans="1:4">
      <c r="A703" s="35"/>
      <c r="C703" s="40"/>
      <c r="D703" s="41"/>
    </row>
    <row r="704" spans="1:4">
      <c r="A704" s="35"/>
      <c r="C704" s="40"/>
      <c r="D704" s="41"/>
    </row>
    <row r="705" spans="1:4">
      <c r="A705" s="35"/>
      <c r="C705" s="40"/>
      <c r="D705" s="41"/>
    </row>
    <row r="706" spans="1:4">
      <c r="A706" s="35"/>
      <c r="C706" s="40"/>
      <c r="D706" s="41"/>
    </row>
    <row r="707" spans="1:4">
      <c r="A707" s="35"/>
      <c r="C707" s="40"/>
      <c r="D707" s="41"/>
    </row>
    <row r="708" spans="1:4">
      <c r="A708" s="35"/>
      <c r="C708" s="40"/>
      <c r="D708" s="41"/>
    </row>
    <row r="709" spans="1:4">
      <c r="A709" s="35"/>
      <c r="C709" s="40"/>
      <c r="D709" s="41"/>
    </row>
    <row r="710" spans="1:4">
      <c r="A710" s="35"/>
      <c r="C710" s="40"/>
      <c r="D710" s="41"/>
    </row>
    <row r="711" spans="1:4">
      <c r="A711" s="35"/>
      <c r="C711" s="40"/>
      <c r="D711" s="41"/>
    </row>
    <row r="712" spans="1:4">
      <c r="A712" s="35"/>
      <c r="C712" s="40"/>
      <c r="D712" s="41"/>
    </row>
    <row r="713" spans="1:4">
      <c r="A713" s="35"/>
      <c r="C713" s="40"/>
      <c r="D713" s="41"/>
    </row>
    <row r="714" spans="1:4">
      <c r="A714" s="35"/>
      <c r="C714" s="40"/>
      <c r="D714" s="41"/>
    </row>
    <row r="715" spans="1:4">
      <c r="A715" s="35"/>
      <c r="C715" s="40"/>
      <c r="D715" s="41"/>
    </row>
    <row r="716" spans="1:4">
      <c r="A716" s="35"/>
      <c r="C716" s="40"/>
      <c r="D716" s="41"/>
    </row>
    <row r="717" spans="1:4">
      <c r="A717" s="35"/>
      <c r="C717" s="40"/>
      <c r="D717" s="41"/>
    </row>
    <row r="718" spans="1:4">
      <c r="A718" s="35"/>
      <c r="C718" s="40"/>
      <c r="D718" s="41"/>
    </row>
    <row r="719" spans="1:4">
      <c r="A719" s="35"/>
      <c r="C719" s="40"/>
      <c r="D719" s="41"/>
    </row>
    <row r="720" spans="1:4">
      <c r="A720" s="35"/>
      <c r="C720" s="40"/>
      <c r="D720" s="41"/>
    </row>
    <row r="721" spans="1:4">
      <c r="A721" s="35"/>
      <c r="C721" s="40"/>
      <c r="D721" s="41"/>
    </row>
    <row r="722" spans="1:4">
      <c r="A722" s="35"/>
      <c r="C722" s="40"/>
      <c r="D722" s="41"/>
    </row>
    <row r="723" spans="1:4">
      <c r="A723" s="35"/>
      <c r="C723" s="40"/>
      <c r="D723" s="41"/>
    </row>
    <row r="724" spans="1:4">
      <c r="A724" s="35"/>
      <c r="C724" s="40"/>
      <c r="D724" s="41"/>
    </row>
    <row r="725" spans="1:4">
      <c r="A725" s="35"/>
      <c r="C725" s="40"/>
      <c r="D725" s="41"/>
    </row>
    <row r="726" spans="1:4">
      <c r="A726" s="35"/>
      <c r="C726" s="40"/>
      <c r="D726" s="41"/>
    </row>
    <row r="727" spans="1:4">
      <c r="A727" s="35"/>
      <c r="C727" s="40"/>
      <c r="D727" s="41"/>
    </row>
    <row r="728" spans="1:4">
      <c r="A728" s="35"/>
      <c r="C728" s="40"/>
      <c r="D728" s="41"/>
    </row>
    <row r="729" spans="1:4">
      <c r="A729" s="35"/>
      <c r="C729" s="40"/>
      <c r="D729" s="41"/>
    </row>
    <row r="730" spans="1:4">
      <c r="A730" s="35"/>
      <c r="C730" s="40"/>
      <c r="D730" s="41"/>
    </row>
    <row r="731" spans="1:4">
      <c r="A731" s="35"/>
      <c r="C731" s="40"/>
      <c r="D731" s="41"/>
    </row>
    <row r="732" spans="1:4">
      <c r="A732" s="35"/>
      <c r="C732" s="40"/>
      <c r="D732" s="41"/>
    </row>
    <row r="733" spans="1:4">
      <c r="A733" s="35"/>
      <c r="C733" s="40"/>
      <c r="D733" s="41"/>
    </row>
    <row r="734" spans="1:4">
      <c r="A734" s="35"/>
      <c r="C734" s="40"/>
      <c r="D734" s="41"/>
    </row>
    <row r="735" spans="1:4">
      <c r="A735" s="35"/>
      <c r="C735" s="40"/>
      <c r="D735" s="41"/>
    </row>
    <row r="736" spans="1:4">
      <c r="A736" s="35"/>
      <c r="C736" s="40"/>
      <c r="D736" s="41"/>
    </row>
    <row r="737" spans="1:4">
      <c r="A737" s="35"/>
      <c r="C737" s="40"/>
      <c r="D737" s="41"/>
    </row>
    <row r="738" spans="1:4">
      <c r="A738" s="35"/>
      <c r="C738" s="40"/>
      <c r="D738" s="41"/>
    </row>
    <row r="739" spans="1:4">
      <c r="A739" s="35"/>
      <c r="C739" s="40"/>
      <c r="D739" s="41"/>
    </row>
    <row r="740" spans="1:4">
      <c r="A740" s="35"/>
      <c r="C740" s="40"/>
      <c r="D740" s="41"/>
    </row>
    <row r="741" spans="1:4">
      <c r="A741" s="35"/>
      <c r="C741" s="40"/>
      <c r="D741" s="41"/>
    </row>
    <row r="742" spans="1:4">
      <c r="A742" s="35"/>
      <c r="C742" s="40"/>
      <c r="D742" s="41"/>
    </row>
    <row r="743" spans="1:4">
      <c r="A743" s="35"/>
      <c r="C743" s="40"/>
      <c r="D743" s="41"/>
    </row>
    <row r="744" spans="1:4">
      <c r="A744" s="35"/>
      <c r="C744" s="40"/>
      <c r="D744" s="41"/>
    </row>
    <row r="745" spans="1:4">
      <c r="A745" s="35"/>
      <c r="C745" s="40"/>
      <c r="D745" s="41"/>
    </row>
    <row r="746" spans="1:4">
      <c r="A746" s="35"/>
      <c r="C746" s="40"/>
      <c r="D746" s="41"/>
    </row>
    <row r="747" spans="1:4">
      <c r="A747" s="35"/>
      <c r="C747" s="40"/>
      <c r="D747" s="41"/>
    </row>
    <row r="748" spans="1:4">
      <c r="A748" s="35"/>
      <c r="C748" s="40"/>
      <c r="D748" s="41"/>
    </row>
    <row r="749" spans="1:4">
      <c r="A749" s="35"/>
      <c r="C749" s="40"/>
      <c r="D749" s="41"/>
    </row>
    <row r="750" spans="1:4">
      <c r="A750" s="35"/>
      <c r="C750" s="40"/>
      <c r="D750" s="41"/>
    </row>
    <row r="751" spans="1:4">
      <c r="A751" s="35"/>
      <c r="C751" s="40"/>
      <c r="D751" s="41"/>
    </row>
    <row r="752" spans="1:4">
      <c r="A752" s="35"/>
      <c r="C752" s="40"/>
      <c r="D752" s="41"/>
    </row>
    <row r="753" spans="1:4">
      <c r="A753" s="35"/>
      <c r="C753" s="40"/>
      <c r="D753" s="41"/>
    </row>
    <row r="754" spans="1:4">
      <c r="A754" s="35"/>
      <c r="C754" s="40"/>
      <c r="D754" s="41"/>
    </row>
    <row r="755" spans="1:4">
      <c r="A755" s="35"/>
      <c r="C755" s="40"/>
      <c r="D755" s="41"/>
    </row>
    <row r="756" spans="1:4">
      <c r="A756" s="35"/>
      <c r="C756" s="40"/>
      <c r="D756" s="41"/>
    </row>
    <row r="757" spans="1:4">
      <c r="A757" s="35"/>
      <c r="C757" s="40"/>
      <c r="D757" s="41"/>
    </row>
    <row r="758" spans="1:4">
      <c r="A758" s="35"/>
      <c r="C758" s="40"/>
      <c r="D758" s="41"/>
    </row>
    <row r="759" spans="1:4">
      <c r="A759" s="35"/>
      <c r="C759" s="40"/>
      <c r="D759" s="41"/>
    </row>
    <row r="760" spans="1:4">
      <c r="A760" s="35"/>
      <c r="C760" s="40"/>
      <c r="D760" s="41"/>
    </row>
    <row r="761" spans="1:4">
      <c r="A761" s="35"/>
      <c r="C761" s="40"/>
      <c r="D761" s="41"/>
    </row>
    <row r="762" spans="1:4">
      <c r="A762" s="35"/>
      <c r="C762" s="40"/>
      <c r="D762" s="41"/>
    </row>
    <row r="763" spans="1:4">
      <c r="A763" s="35"/>
      <c r="C763" s="40"/>
      <c r="D763" s="41"/>
    </row>
    <row r="764" spans="1:4">
      <c r="A764" s="35"/>
      <c r="C764" s="40"/>
      <c r="D764" s="41"/>
    </row>
    <row r="765" spans="1:4">
      <c r="A765" s="35"/>
      <c r="C765" s="40"/>
      <c r="D765" s="41"/>
    </row>
    <row r="766" spans="1:4">
      <c r="A766" s="35"/>
      <c r="C766" s="40"/>
      <c r="D766" s="41"/>
    </row>
    <row r="767" spans="1:4">
      <c r="A767" s="35"/>
      <c r="C767" s="40"/>
      <c r="D767" s="41"/>
    </row>
    <row r="768" spans="1:4">
      <c r="A768" s="35"/>
      <c r="C768" s="40"/>
      <c r="D768" s="41"/>
    </row>
    <row r="769" spans="1:4">
      <c r="A769" s="35"/>
      <c r="C769" s="40"/>
      <c r="D769" s="41"/>
    </row>
    <row r="770" spans="1:4">
      <c r="A770" s="35"/>
      <c r="C770" s="40"/>
      <c r="D770" s="41"/>
    </row>
    <row r="771" spans="1:4">
      <c r="A771" s="35"/>
      <c r="C771" s="40"/>
      <c r="D771" s="41"/>
    </row>
    <row r="772" spans="1:4">
      <c r="A772" s="35"/>
      <c r="C772" s="40"/>
      <c r="D772" s="41"/>
    </row>
    <row r="773" spans="1:4">
      <c r="A773" s="35"/>
      <c r="C773" s="40"/>
      <c r="D773" s="41"/>
    </row>
    <row r="774" spans="1:4">
      <c r="A774" s="35"/>
      <c r="C774" s="40"/>
      <c r="D774" s="41"/>
    </row>
    <row r="775" spans="1:4">
      <c r="A775" s="35"/>
      <c r="C775" s="40"/>
      <c r="D775" s="41"/>
    </row>
    <row r="776" spans="1:4">
      <c r="A776" s="35"/>
      <c r="C776" s="40"/>
      <c r="D776" s="41"/>
    </row>
    <row r="777" spans="1:4">
      <c r="A777" s="35"/>
      <c r="C777" s="40"/>
      <c r="D777" s="41"/>
    </row>
    <row r="778" spans="1:4">
      <c r="A778" s="35"/>
      <c r="C778" s="40"/>
      <c r="D778" s="41"/>
    </row>
    <row r="779" spans="1:4">
      <c r="A779" s="35"/>
      <c r="C779" s="40"/>
      <c r="D779" s="41"/>
    </row>
    <row r="780" spans="1:4">
      <c r="A780" s="35"/>
      <c r="C780" s="40"/>
      <c r="D780" s="41"/>
    </row>
    <row r="781" spans="1:4">
      <c r="A781" s="35"/>
      <c r="C781" s="40"/>
      <c r="D781" s="41"/>
    </row>
    <row r="782" spans="1:4">
      <c r="A782" s="35"/>
      <c r="C782" s="40"/>
      <c r="D782" s="41"/>
    </row>
    <row r="783" spans="1:4">
      <c r="A783" s="35"/>
      <c r="C783" s="40"/>
      <c r="D783" s="41"/>
    </row>
    <row r="784" spans="1:4">
      <c r="A784" s="35"/>
      <c r="C784" s="40"/>
      <c r="D784" s="41"/>
    </row>
    <row r="785" spans="1:4">
      <c r="A785" s="35"/>
      <c r="C785" s="40"/>
      <c r="D785" s="41"/>
    </row>
    <row r="786" spans="1:4">
      <c r="A786" s="35"/>
      <c r="C786" s="40"/>
      <c r="D786" s="41"/>
    </row>
    <row r="787" spans="1:4">
      <c r="A787" s="35"/>
      <c r="C787" s="40"/>
      <c r="D787" s="41"/>
    </row>
    <row r="788" spans="1:4">
      <c r="A788" s="35"/>
      <c r="C788" s="40"/>
      <c r="D788" s="41"/>
    </row>
    <row r="789" spans="1:4">
      <c r="A789" s="35"/>
      <c r="C789" s="40"/>
      <c r="D789" s="41"/>
    </row>
    <row r="790" spans="1:4">
      <c r="A790" s="35"/>
      <c r="C790" s="40"/>
      <c r="D790" s="41"/>
    </row>
    <row r="791" spans="1:4">
      <c r="A791" s="35"/>
      <c r="C791" s="40"/>
      <c r="D791" s="41"/>
    </row>
    <row r="792" spans="1:4">
      <c r="A792" s="35"/>
      <c r="C792" s="40"/>
      <c r="D792" s="41"/>
    </row>
    <row r="793" spans="1:4">
      <c r="A793" s="35"/>
      <c r="C793" s="40"/>
      <c r="D793" s="41"/>
    </row>
    <row r="794" spans="1:4">
      <c r="A794" s="35"/>
      <c r="C794" s="40"/>
      <c r="D794" s="41"/>
    </row>
    <row r="795" spans="1:4">
      <c r="A795" s="35"/>
      <c r="C795" s="40"/>
      <c r="D795" s="41"/>
    </row>
    <row r="796" spans="1:4">
      <c r="A796" s="35"/>
      <c r="C796" s="40"/>
      <c r="D796" s="41"/>
    </row>
    <row r="797" spans="1:4">
      <c r="A797" s="35"/>
      <c r="C797" s="40"/>
      <c r="D797" s="41"/>
    </row>
    <row r="798" spans="1:4">
      <c r="A798" s="35"/>
      <c r="C798" s="40"/>
      <c r="D798" s="41"/>
    </row>
    <row r="799" spans="1:4">
      <c r="A799" s="35"/>
      <c r="C799" s="40"/>
      <c r="D799" s="41"/>
    </row>
    <row r="800" spans="1:4">
      <c r="A800" s="35"/>
      <c r="C800" s="40"/>
      <c r="D800" s="41"/>
    </row>
    <row r="801" spans="1:4">
      <c r="A801" s="35"/>
      <c r="C801" s="40"/>
      <c r="D801" s="41"/>
    </row>
    <row r="802" spans="1:4">
      <c r="A802" s="35"/>
      <c r="C802" s="40"/>
      <c r="D802" s="41"/>
    </row>
    <row r="803" spans="1:4">
      <c r="A803" s="35"/>
      <c r="C803" s="40"/>
      <c r="D803" s="41"/>
    </row>
    <row r="804" spans="1:4">
      <c r="A804" s="35"/>
      <c r="C804" s="40"/>
      <c r="D804" s="41"/>
    </row>
    <row r="805" spans="1:4">
      <c r="A805" s="35"/>
      <c r="C805" s="40"/>
      <c r="D805" s="41"/>
    </row>
    <row r="806" spans="1:4">
      <c r="A806" s="35"/>
      <c r="C806" s="40"/>
      <c r="D806" s="41"/>
    </row>
    <row r="807" spans="1:4">
      <c r="A807" s="35"/>
      <c r="C807" s="40"/>
      <c r="D807" s="41"/>
    </row>
    <row r="808" spans="1:4">
      <c r="A808" s="35"/>
      <c r="C808" s="40"/>
      <c r="D808" s="41"/>
    </row>
    <row r="809" spans="1:4">
      <c r="A809" s="35"/>
      <c r="C809" s="40"/>
      <c r="D809" s="41"/>
    </row>
    <row r="810" spans="1:4">
      <c r="A810" s="35"/>
      <c r="C810" s="40"/>
      <c r="D810" s="41"/>
    </row>
    <row r="811" spans="1:4">
      <c r="A811" s="35"/>
      <c r="C811" s="40"/>
      <c r="D811" s="41"/>
    </row>
    <row r="812" spans="1:4">
      <c r="A812" s="35"/>
      <c r="C812" s="40"/>
      <c r="D812" s="41"/>
    </row>
    <row r="813" spans="1:4">
      <c r="A813" s="35"/>
      <c r="C813" s="40"/>
      <c r="D813" s="41"/>
    </row>
    <row r="814" spans="1:4">
      <c r="A814" s="35"/>
      <c r="C814" s="40"/>
      <c r="D814" s="41"/>
    </row>
    <row r="815" spans="1:4">
      <c r="A815" s="35"/>
      <c r="C815" s="40"/>
      <c r="D815" s="41"/>
    </row>
    <row r="816" spans="1:4">
      <c r="A816" s="35"/>
      <c r="C816" s="40"/>
      <c r="D816" s="41"/>
    </row>
    <row r="817" spans="1:4">
      <c r="A817" s="35"/>
      <c r="C817" s="40"/>
      <c r="D817" s="41"/>
    </row>
    <row r="818" spans="1:4">
      <c r="A818" s="35"/>
      <c r="C818" s="40"/>
      <c r="D818" s="41"/>
    </row>
    <row r="819" spans="1:4">
      <c r="A819" s="35"/>
      <c r="C819" s="40"/>
      <c r="D819" s="41"/>
    </row>
    <row r="820" spans="1:4">
      <c r="A820" s="35"/>
      <c r="C820" s="40"/>
      <c r="D820" s="41"/>
    </row>
    <row r="821" spans="1:4">
      <c r="A821" s="35"/>
      <c r="C821" s="40"/>
      <c r="D821" s="41"/>
    </row>
    <row r="822" spans="1:4">
      <c r="A822" s="35"/>
      <c r="C822" s="40"/>
      <c r="D822" s="41"/>
    </row>
    <row r="823" spans="1:4">
      <c r="A823" s="35"/>
      <c r="C823" s="40"/>
      <c r="D823" s="41"/>
    </row>
    <row r="824" spans="1:4">
      <c r="A824" s="35"/>
      <c r="C824" s="40"/>
      <c r="D824" s="41"/>
    </row>
    <row r="825" spans="1:4">
      <c r="A825" s="35"/>
      <c r="C825" s="40"/>
      <c r="D825" s="41"/>
    </row>
    <row r="826" spans="1:4">
      <c r="A826" s="35"/>
      <c r="C826" s="40"/>
      <c r="D826" s="41"/>
    </row>
    <row r="827" spans="1:4">
      <c r="A827" s="35"/>
      <c r="C827" s="40"/>
      <c r="D827" s="41"/>
    </row>
    <row r="828" spans="1:4">
      <c r="A828" s="35"/>
      <c r="C828" s="40"/>
      <c r="D828" s="41"/>
    </row>
    <row r="829" spans="1:4">
      <c r="A829" s="35"/>
      <c r="C829" s="40"/>
      <c r="D829" s="41"/>
    </row>
    <row r="830" spans="1:4">
      <c r="A830" s="35"/>
      <c r="C830" s="40"/>
      <c r="D830" s="41"/>
    </row>
    <row r="831" spans="1:4">
      <c r="A831" s="35"/>
      <c r="C831" s="40"/>
      <c r="D831" s="41"/>
    </row>
    <row r="832" spans="1:4">
      <c r="A832" s="35"/>
      <c r="C832" s="40"/>
      <c r="D832" s="41"/>
    </row>
    <row r="833" spans="1:4">
      <c r="A833" s="35"/>
      <c r="C833" s="40"/>
      <c r="D833" s="41"/>
    </row>
    <row r="834" spans="1:4">
      <c r="A834" s="35"/>
      <c r="C834" s="40"/>
      <c r="D834" s="41"/>
    </row>
    <row r="835" spans="1:4">
      <c r="A835" s="35"/>
      <c r="C835" s="40"/>
      <c r="D835" s="41"/>
    </row>
    <row r="836" spans="1:4">
      <c r="A836" s="35"/>
      <c r="C836" s="40"/>
      <c r="D836" s="41"/>
    </row>
    <row r="837" spans="1:4">
      <c r="A837" s="35"/>
      <c r="C837" s="40"/>
      <c r="D837" s="41"/>
    </row>
    <row r="838" spans="1:4">
      <c r="A838" s="35"/>
      <c r="C838" s="40"/>
      <c r="D838" s="41"/>
    </row>
    <row r="839" spans="1:4">
      <c r="A839" s="35"/>
      <c r="C839" s="40"/>
      <c r="D839" s="41"/>
    </row>
    <row r="840" spans="1:4">
      <c r="A840" s="35"/>
      <c r="C840" s="40"/>
      <c r="D840" s="41"/>
    </row>
    <row r="841" spans="1:4">
      <c r="A841" s="35"/>
      <c r="C841" s="40"/>
      <c r="D841" s="41"/>
    </row>
    <row r="842" spans="1:4">
      <c r="A842" s="35"/>
      <c r="C842" s="40"/>
      <c r="D842" s="41"/>
    </row>
    <row r="843" spans="1:4">
      <c r="A843" s="35"/>
      <c r="C843" s="40"/>
      <c r="D843" s="41"/>
    </row>
    <row r="844" spans="1:4">
      <c r="A844" s="35"/>
      <c r="C844" s="40"/>
      <c r="D844" s="41"/>
    </row>
    <row r="845" spans="1:4">
      <c r="A845" s="35"/>
      <c r="C845" s="40"/>
      <c r="D845" s="41"/>
    </row>
    <row r="846" spans="1:4">
      <c r="A846" s="35"/>
      <c r="C846" s="40"/>
      <c r="D846" s="41"/>
    </row>
    <row r="847" spans="1:4">
      <c r="A847" s="35"/>
      <c r="C847" s="40"/>
      <c r="D847" s="41"/>
    </row>
    <row r="848" spans="1:4">
      <c r="A848" s="35"/>
      <c r="C848" s="40"/>
      <c r="D848" s="41"/>
    </row>
    <row r="849" spans="1:4">
      <c r="A849" s="35"/>
      <c r="C849" s="40"/>
      <c r="D849" s="41"/>
    </row>
    <row r="850" spans="1:4">
      <c r="A850" s="35"/>
      <c r="C850" s="40"/>
      <c r="D850" s="41"/>
    </row>
    <row r="851" spans="1:4">
      <c r="A851" s="35"/>
      <c r="C851" s="40"/>
      <c r="D851" s="41"/>
    </row>
    <row r="852" spans="1:4">
      <c r="A852" s="35"/>
      <c r="C852" s="40"/>
      <c r="D852" s="41"/>
    </row>
    <row r="853" spans="1:4">
      <c r="A853" s="35"/>
      <c r="C853" s="40"/>
      <c r="D853" s="41"/>
    </row>
    <row r="854" spans="1:4">
      <c r="A854" s="35"/>
      <c r="C854" s="40"/>
      <c r="D854" s="41"/>
    </row>
    <row r="855" spans="1:4">
      <c r="A855" s="35"/>
      <c r="C855" s="40"/>
      <c r="D855" s="41"/>
    </row>
    <row r="856" spans="1:4">
      <c r="A856" s="35"/>
      <c r="C856" s="40"/>
      <c r="D856" s="41"/>
    </row>
    <row r="857" spans="1:4">
      <c r="A857" s="35"/>
      <c r="C857" s="40"/>
      <c r="D857" s="41"/>
    </row>
    <row r="858" spans="1:4">
      <c r="A858" s="35"/>
      <c r="C858" s="40"/>
      <c r="D858" s="41"/>
    </row>
    <row r="859" spans="1:4">
      <c r="A859" s="35"/>
      <c r="C859" s="40"/>
      <c r="D859" s="41"/>
    </row>
    <row r="860" spans="1:4">
      <c r="A860" s="35"/>
      <c r="C860" s="40"/>
      <c r="D860" s="41"/>
    </row>
    <row r="861" spans="1:4">
      <c r="A861" s="35"/>
      <c r="C861" s="40"/>
      <c r="D861" s="41"/>
    </row>
    <row r="862" spans="1:4">
      <c r="A862" s="35"/>
      <c r="C862" s="40"/>
      <c r="D862" s="41"/>
    </row>
    <row r="863" spans="1:4">
      <c r="A863" s="35"/>
      <c r="C863" s="40"/>
      <c r="D863" s="41"/>
    </row>
    <row r="864" spans="1:4">
      <c r="A864" s="35"/>
      <c r="C864" s="40"/>
      <c r="D864" s="41"/>
    </row>
    <row r="865" spans="1:4">
      <c r="A865" s="35"/>
      <c r="C865" s="40"/>
      <c r="D865" s="41"/>
    </row>
    <row r="866" spans="1:4">
      <c r="A866" s="35"/>
      <c r="C866" s="40"/>
      <c r="D866" s="41"/>
    </row>
    <row r="867" spans="1:4">
      <c r="A867" s="35"/>
      <c r="C867" s="40"/>
      <c r="D867" s="41"/>
    </row>
    <row r="868" spans="1:4">
      <c r="A868" s="35"/>
      <c r="C868" s="40"/>
      <c r="D868" s="41"/>
    </row>
    <row r="869" spans="1:4">
      <c r="A869" s="35"/>
      <c r="C869" s="40"/>
      <c r="D869" s="41"/>
    </row>
    <row r="870" spans="1:4">
      <c r="A870" s="35"/>
      <c r="C870" s="40"/>
      <c r="D870" s="41"/>
    </row>
    <row r="871" spans="1:4">
      <c r="A871" s="35"/>
      <c r="C871" s="40"/>
      <c r="D871" s="41"/>
    </row>
    <row r="872" spans="1:4">
      <c r="A872" s="35"/>
      <c r="C872" s="40"/>
      <c r="D872" s="41"/>
    </row>
    <row r="873" spans="1:4">
      <c r="A873" s="35"/>
      <c r="C873" s="40"/>
      <c r="D873" s="41"/>
    </row>
    <row r="874" spans="1:4">
      <c r="A874" s="35"/>
      <c r="C874" s="40"/>
      <c r="D874" s="41"/>
    </row>
    <row r="875" spans="1:4">
      <c r="A875" s="35"/>
      <c r="C875" s="40"/>
      <c r="D875" s="41"/>
    </row>
    <row r="876" spans="1:4">
      <c r="A876" s="35"/>
      <c r="C876" s="40"/>
      <c r="D876" s="41"/>
    </row>
    <row r="877" spans="1:4">
      <c r="A877" s="35"/>
      <c r="C877" s="40"/>
      <c r="D877" s="41"/>
    </row>
    <row r="878" spans="1:4">
      <c r="A878" s="35"/>
      <c r="C878" s="40"/>
      <c r="D878" s="41"/>
    </row>
    <row r="879" spans="1:4">
      <c r="A879" s="35"/>
      <c r="C879" s="40"/>
      <c r="D879" s="41"/>
    </row>
    <row r="880" spans="1:4">
      <c r="A880" s="35"/>
      <c r="C880" s="40"/>
      <c r="D880" s="41"/>
    </row>
    <row r="881" spans="1:4">
      <c r="A881" s="35"/>
      <c r="C881" s="40"/>
      <c r="D881" s="41"/>
    </row>
    <row r="882" spans="1:4">
      <c r="A882" s="35"/>
      <c r="C882" s="40"/>
      <c r="D882" s="41"/>
    </row>
    <row r="883" spans="1:4">
      <c r="A883" s="35"/>
      <c r="C883" s="40"/>
      <c r="D883" s="41"/>
    </row>
    <row r="884" spans="1:4">
      <c r="A884" s="35"/>
      <c r="C884" s="40"/>
      <c r="D884" s="41"/>
    </row>
    <row r="885" spans="1:4">
      <c r="A885" s="35"/>
      <c r="C885" s="40"/>
      <c r="D885" s="41"/>
    </row>
    <row r="886" spans="1:4">
      <c r="A886" s="35"/>
      <c r="C886" s="40"/>
      <c r="D886" s="41"/>
    </row>
    <row r="887" spans="1:4">
      <c r="A887" s="35"/>
      <c r="C887" s="40"/>
      <c r="D887" s="41"/>
    </row>
    <row r="888" spans="1:4">
      <c r="A888" s="35"/>
      <c r="C888" s="40"/>
      <c r="D888" s="41"/>
    </row>
    <row r="889" spans="1:4">
      <c r="A889" s="35"/>
      <c r="C889" s="40"/>
      <c r="D889" s="41"/>
    </row>
    <row r="890" spans="1:4">
      <c r="A890" s="35"/>
      <c r="C890" s="40"/>
      <c r="D890" s="41"/>
    </row>
    <row r="891" spans="1:4">
      <c r="A891" s="35"/>
      <c r="C891" s="40"/>
      <c r="D891" s="41"/>
    </row>
    <row r="892" spans="1:4">
      <c r="A892" s="35"/>
      <c r="C892" s="40"/>
      <c r="D892" s="41"/>
    </row>
    <row r="893" spans="1:4">
      <c r="A893" s="35"/>
      <c r="C893" s="40"/>
      <c r="D893" s="41"/>
    </row>
    <row r="894" spans="1:4">
      <c r="A894" s="35"/>
      <c r="C894" s="40"/>
      <c r="D894" s="41"/>
    </row>
    <row r="895" spans="1:4">
      <c r="A895" s="35"/>
      <c r="C895" s="40"/>
      <c r="D895" s="41"/>
    </row>
    <row r="896" spans="1:4">
      <c r="A896" s="35"/>
      <c r="C896" s="40"/>
      <c r="D896" s="41"/>
    </row>
    <row r="897" spans="1:4">
      <c r="A897" s="35"/>
      <c r="C897" s="40"/>
      <c r="D897" s="41"/>
    </row>
    <row r="898" spans="1:4">
      <c r="A898" s="35"/>
      <c r="C898" s="40"/>
      <c r="D898" s="41"/>
    </row>
    <row r="899" spans="1:4">
      <c r="A899" s="35"/>
      <c r="C899" s="40"/>
      <c r="D899" s="41"/>
    </row>
    <row r="900" spans="1:4">
      <c r="A900" s="35"/>
      <c r="C900" s="40"/>
      <c r="D900" s="41"/>
    </row>
    <row r="901" spans="1:4">
      <c r="A901" s="35"/>
      <c r="C901" s="40"/>
      <c r="D901" s="41"/>
    </row>
    <row r="902" spans="1:4">
      <c r="A902" s="35"/>
      <c r="C902" s="40"/>
      <c r="D902" s="41"/>
    </row>
    <row r="903" spans="1:4">
      <c r="A903" s="35"/>
      <c r="C903" s="40"/>
      <c r="D903" s="41"/>
    </row>
  </sheetData>
  <mergeCells count="69">
    <mergeCell ref="A112:C112"/>
    <mergeCell ref="A156:D156"/>
    <mergeCell ref="A133:D133"/>
    <mergeCell ref="A157:D157"/>
    <mergeCell ref="A166:D166"/>
    <mergeCell ref="A384:C384"/>
    <mergeCell ref="A267:D267"/>
    <mergeCell ref="A270:C270"/>
    <mergeCell ref="A274:D274"/>
    <mergeCell ref="A284:C284"/>
    <mergeCell ref="A382:C382"/>
    <mergeCell ref="A347:D347"/>
    <mergeCell ref="A350:C350"/>
    <mergeCell ref="A332:D332"/>
    <mergeCell ref="A383:C383"/>
    <mergeCell ref="A289:D289"/>
    <mergeCell ref="A3:D3"/>
    <mergeCell ref="A5:D5"/>
    <mergeCell ref="A38:D38"/>
    <mergeCell ref="A50:D50"/>
    <mergeCell ref="A170:D170"/>
    <mergeCell ref="A138:C138"/>
    <mergeCell ref="A165:C165"/>
    <mergeCell ref="A28:C28"/>
    <mergeCell ref="A42:C42"/>
    <mergeCell ref="A57:C57"/>
    <mergeCell ref="A64:C64"/>
    <mergeCell ref="A58:D58"/>
    <mergeCell ref="A85:D85"/>
    <mergeCell ref="A6:D6"/>
    <mergeCell ref="A29:D29"/>
    <mergeCell ref="A32:D32"/>
    <mergeCell ref="A187:D187"/>
    <mergeCell ref="A338:C338"/>
    <mergeCell ref="A333:D333"/>
    <mergeCell ref="A348:D348"/>
    <mergeCell ref="A351:D351"/>
    <mergeCell ref="A339:D339"/>
    <mergeCell ref="A340:D340"/>
    <mergeCell ref="A344:D344"/>
    <mergeCell ref="A325:D325"/>
    <mergeCell ref="A288:D288"/>
    <mergeCell ref="A221:D221"/>
    <mergeCell ref="A249:D249"/>
    <mergeCell ref="A264:D264"/>
    <mergeCell ref="A271:D271"/>
    <mergeCell ref="A275:D275"/>
    <mergeCell ref="A285:D285"/>
    <mergeCell ref="A186:C186"/>
    <mergeCell ref="A134:D134"/>
    <mergeCell ref="A139:D139"/>
    <mergeCell ref="A153:D153"/>
    <mergeCell ref="A171:D171"/>
    <mergeCell ref="A39:D39"/>
    <mergeCell ref="A43:D43"/>
    <mergeCell ref="A47:D47"/>
    <mergeCell ref="A49:C49"/>
    <mergeCell ref="A268:D268"/>
    <mergeCell ref="A51:D51"/>
    <mergeCell ref="A220:D220"/>
    <mergeCell ref="A248:C248"/>
    <mergeCell ref="A59:D59"/>
    <mergeCell ref="A65:D65"/>
    <mergeCell ref="A82:D82"/>
    <mergeCell ref="A195:D195"/>
    <mergeCell ref="A196:D196"/>
    <mergeCell ref="A202:D202"/>
    <mergeCell ref="A86:D86"/>
    <mergeCell ref="A113:D113"/>
  </mergeCells>
  <phoneticPr fontId="0" type="noConversion"/>
  <printOptions horizontalCentered="1"/>
  <pageMargins left="0.59055118110236227" right="0" top="0.98425196850393704" bottom="0.98425196850393704" header="0.70866141732283472" footer="0.51181102362204722"/>
  <pageSetup paperSize="9" scale="98" orientation="portrait" r:id="rId1"/>
  <headerFooter alignWithMargins="0">
    <oddFooter>Strona &amp;P z &amp;N</oddFooter>
  </headerFooter>
  <rowBreaks count="7" manualBreakCount="7">
    <brk id="31" max="3" man="1"/>
    <brk id="64" max="3" man="1"/>
    <brk id="128" max="3" man="1"/>
    <brk id="194" max="3" man="1"/>
    <brk id="228" max="3" man="1"/>
    <brk id="263" max="3" man="1"/>
    <brk id="295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7"/>
  <sheetViews>
    <sheetView view="pageBreakPreview" zoomScale="82" zoomScaleSheetLayoutView="82" workbookViewId="0">
      <selection activeCell="B1" sqref="B1"/>
    </sheetView>
  </sheetViews>
  <sheetFormatPr defaultRowHeight="13.2"/>
  <cols>
    <col min="1" max="1" width="5.88671875" style="11" customWidth="1"/>
    <col min="2" max="2" width="39" customWidth="1"/>
    <col min="3" max="3" width="18" style="8" customWidth="1"/>
    <col min="4" max="4" width="13.33203125" style="8" customWidth="1"/>
    <col min="5" max="5" width="15.6640625" style="8" customWidth="1"/>
    <col min="6" max="6" width="24.109375" customWidth="1"/>
  </cols>
  <sheetData>
    <row r="1" spans="1:6" ht="16.8">
      <c r="B1" s="2" t="s">
        <v>1284</v>
      </c>
      <c r="E1" s="9"/>
    </row>
    <row r="2" spans="1:6" ht="16.8">
      <c r="B2" s="2"/>
    </row>
    <row r="3" spans="1:6" ht="12.75" customHeight="1">
      <c r="B3" s="473" t="s">
        <v>40</v>
      </c>
      <c r="C3" s="473"/>
      <c r="D3" s="473"/>
      <c r="E3" s="473"/>
    </row>
    <row r="4" spans="1:6" ht="79.2">
      <c r="A4" s="17" t="s">
        <v>9</v>
      </c>
      <c r="B4" s="17" t="s">
        <v>8</v>
      </c>
      <c r="C4" s="16" t="s">
        <v>18</v>
      </c>
      <c r="D4" s="26" t="s">
        <v>563</v>
      </c>
      <c r="E4" s="16" t="s">
        <v>7</v>
      </c>
      <c r="F4" s="27" t="s">
        <v>693</v>
      </c>
    </row>
    <row r="5" spans="1:6" s="6" customFormat="1" ht="27.75" customHeight="1">
      <c r="A5" s="21">
        <v>1</v>
      </c>
      <c r="B5" s="53" t="s">
        <v>46</v>
      </c>
      <c r="C5" s="136">
        <v>5297625.24</v>
      </c>
      <c r="D5" s="136">
        <f>4100+2879.99+1196+2582+2300+2180+2329</f>
        <v>17566.989999999998</v>
      </c>
      <c r="E5" s="332">
        <v>0</v>
      </c>
      <c r="F5" s="137">
        <v>0</v>
      </c>
    </row>
    <row r="6" spans="1:6" s="6" customFormat="1" ht="27.75" customHeight="1">
      <c r="A6" s="23">
        <v>2</v>
      </c>
      <c r="B6" s="66" t="s">
        <v>714</v>
      </c>
      <c r="C6" s="329">
        <f>2650</f>
        <v>2650</v>
      </c>
      <c r="D6" s="332">
        <v>0</v>
      </c>
      <c r="E6" s="332">
        <v>0</v>
      </c>
      <c r="F6" s="137">
        <v>0</v>
      </c>
    </row>
    <row r="7" spans="1:6" s="31" customFormat="1" ht="27.75" customHeight="1">
      <c r="A7" s="21">
        <v>3</v>
      </c>
      <c r="B7" s="66" t="s">
        <v>616</v>
      </c>
      <c r="C7" s="136">
        <v>217500</v>
      </c>
      <c r="D7" s="136">
        <v>0</v>
      </c>
      <c r="E7" s="332">
        <v>0</v>
      </c>
      <c r="F7" s="136">
        <v>0</v>
      </c>
    </row>
    <row r="8" spans="1:6" s="31" customFormat="1" ht="27.75" customHeight="1">
      <c r="A8" s="21">
        <v>4</v>
      </c>
      <c r="B8" s="66" t="s">
        <v>612</v>
      </c>
      <c r="C8" s="386">
        <v>147135.12</v>
      </c>
      <c r="D8" s="136">
        <v>0</v>
      </c>
      <c r="E8" s="332">
        <v>78000</v>
      </c>
      <c r="F8" s="136">
        <v>14000</v>
      </c>
    </row>
    <row r="9" spans="1:6" s="31" customFormat="1" ht="27.75" customHeight="1">
      <c r="A9" s="23">
        <v>5</v>
      </c>
      <c r="B9" s="66" t="s">
        <v>614</v>
      </c>
      <c r="C9" s="329">
        <v>0</v>
      </c>
      <c r="D9" s="332">
        <v>0</v>
      </c>
      <c r="E9" s="332">
        <v>0</v>
      </c>
      <c r="F9" s="137">
        <v>0</v>
      </c>
    </row>
    <row r="10" spans="1:6" s="31" customFormat="1" ht="27.75" customHeight="1">
      <c r="A10" s="21">
        <v>6</v>
      </c>
      <c r="B10" s="71" t="s">
        <v>629</v>
      </c>
      <c r="C10" s="387">
        <f>84066.92+3049</f>
        <v>87115.92</v>
      </c>
      <c r="D10" s="332">
        <v>0</v>
      </c>
      <c r="E10" s="332">
        <v>0</v>
      </c>
      <c r="F10" s="137">
        <v>0</v>
      </c>
    </row>
    <row r="11" spans="1:6" s="31" customFormat="1" ht="27.75" customHeight="1">
      <c r="A11" s="21">
        <v>7</v>
      </c>
      <c r="B11" s="66" t="s">
        <v>573</v>
      </c>
      <c r="C11" s="386">
        <v>0</v>
      </c>
      <c r="D11" s="136">
        <v>0</v>
      </c>
      <c r="E11" s="136">
        <v>0</v>
      </c>
      <c r="F11" s="136">
        <v>0</v>
      </c>
    </row>
    <row r="12" spans="1:6" s="31" customFormat="1" ht="27.75" customHeight="1">
      <c r="A12" s="23">
        <v>8</v>
      </c>
      <c r="B12" s="66" t="s">
        <v>673</v>
      </c>
      <c r="C12" s="332">
        <v>235196.28</v>
      </c>
      <c r="D12" s="332">
        <v>0</v>
      </c>
      <c r="E12" s="332">
        <v>52067.85</v>
      </c>
      <c r="F12" s="136">
        <v>0</v>
      </c>
    </row>
    <row r="13" spans="1:6" s="31" customFormat="1" ht="27.75" customHeight="1">
      <c r="A13" s="21">
        <v>9</v>
      </c>
      <c r="B13" s="66" t="s">
        <v>59</v>
      </c>
      <c r="C13" s="329">
        <v>0</v>
      </c>
      <c r="D13" s="332">
        <v>0</v>
      </c>
      <c r="E13" s="136">
        <v>0</v>
      </c>
      <c r="F13" s="136">
        <v>0</v>
      </c>
    </row>
    <row r="14" spans="1:6" s="31" customFormat="1" ht="27.75" customHeight="1">
      <c r="A14" s="21">
        <v>10</v>
      </c>
      <c r="B14" s="53" t="s">
        <v>62</v>
      </c>
      <c r="C14" s="136"/>
      <c r="D14" s="136">
        <v>0</v>
      </c>
      <c r="E14" s="136">
        <v>0</v>
      </c>
      <c r="F14" s="136">
        <v>0</v>
      </c>
    </row>
    <row r="15" spans="1:6" s="31" customFormat="1" ht="27.75" customHeight="1">
      <c r="A15" s="23">
        <v>11</v>
      </c>
      <c r="B15" s="61" t="s">
        <v>65</v>
      </c>
      <c r="C15" s="136">
        <v>595347.92000000004</v>
      </c>
      <c r="D15" s="136">
        <v>0</v>
      </c>
      <c r="E15" s="136">
        <v>0</v>
      </c>
      <c r="F15" s="136">
        <v>2938.56</v>
      </c>
    </row>
    <row r="16" spans="1:6" s="31" customFormat="1" ht="27.75" customHeight="1">
      <c r="A16" s="21">
        <v>12</v>
      </c>
      <c r="B16" s="61" t="s">
        <v>605</v>
      </c>
      <c r="C16" s="332">
        <v>425817.04000000004</v>
      </c>
      <c r="D16" s="332">
        <v>0</v>
      </c>
      <c r="E16" s="332">
        <v>0</v>
      </c>
      <c r="F16" s="136">
        <v>0</v>
      </c>
    </row>
    <row r="17" spans="1:6" s="6" customFormat="1" ht="27.75" customHeight="1">
      <c r="A17" s="21">
        <v>13</v>
      </c>
      <c r="B17" s="53" t="s">
        <v>68</v>
      </c>
      <c r="C17" s="329">
        <v>453151.38</v>
      </c>
      <c r="D17" s="332"/>
      <c r="E17" s="332"/>
      <c r="F17" s="137">
        <v>6000</v>
      </c>
    </row>
    <row r="18" spans="1:6" s="6" customFormat="1" ht="27.75" customHeight="1">
      <c r="A18" s="23">
        <v>14</v>
      </c>
      <c r="B18" s="53" t="s">
        <v>74</v>
      </c>
      <c r="C18" s="332">
        <v>572720.30000000005</v>
      </c>
      <c r="D18" s="332" t="s">
        <v>383</v>
      </c>
      <c r="E18" s="332">
        <v>482579.35</v>
      </c>
      <c r="F18" s="136"/>
    </row>
    <row r="19" spans="1:6" s="6" customFormat="1" ht="27.75" customHeight="1">
      <c r="A19" s="21">
        <v>15</v>
      </c>
      <c r="B19" s="53" t="s">
        <v>76</v>
      </c>
      <c r="C19" s="136">
        <f>167325.84+2499</f>
        <v>169824.84</v>
      </c>
      <c r="D19" s="136">
        <v>0</v>
      </c>
      <c r="E19" s="136">
        <v>0</v>
      </c>
      <c r="F19" s="137">
        <v>0</v>
      </c>
    </row>
    <row r="20" spans="1:6" s="6" customFormat="1" ht="27.75" customHeight="1">
      <c r="A20" s="23">
        <v>16</v>
      </c>
      <c r="B20" s="53" t="s">
        <v>669</v>
      </c>
      <c r="C20" s="136">
        <v>62201.91</v>
      </c>
      <c r="D20" s="136">
        <v>0</v>
      </c>
      <c r="E20" s="136">
        <v>0</v>
      </c>
      <c r="F20" s="137">
        <v>0</v>
      </c>
    </row>
    <row r="21" spans="1:6">
      <c r="B21" s="1"/>
      <c r="C21" s="131">
        <f>SUM(C5:C20)</f>
        <v>8266285.9500000002</v>
      </c>
      <c r="D21" s="131">
        <f t="shared" ref="D21:F21" si="0">SUM(D5:D20)</f>
        <v>17566.989999999998</v>
      </c>
      <c r="E21" s="131">
        <f t="shared" si="0"/>
        <v>612647.19999999995</v>
      </c>
      <c r="F21" s="131">
        <f t="shared" si="0"/>
        <v>22938.560000000001</v>
      </c>
    </row>
    <row r="22" spans="1:6">
      <c r="B22" s="1"/>
      <c r="C22" s="10"/>
      <c r="D22" s="10"/>
      <c r="E22" s="10"/>
    </row>
    <row r="23" spans="1:6">
      <c r="B23" s="1"/>
      <c r="C23" s="10"/>
      <c r="D23" s="10"/>
      <c r="E23" s="10"/>
    </row>
    <row r="24" spans="1:6">
      <c r="B24" s="1"/>
      <c r="C24" s="10"/>
      <c r="D24" s="10"/>
      <c r="E24" s="10"/>
    </row>
    <row r="25" spans="1:6">
      <c r="B25" s="1"/>
      <c r="C25" s="10"/>
      <c r="D25" s="10"/>
      <c r="E25" s="10"/>
    </row>
    <row r="26" spans="1:6">
      <c r="B26" s="1"/>
    </row>
    <row r="27" spans="1:6">
      <c r="B27" s="1"/>
    </row>
  </sheetData>
  <mergeCells count="1">
    <mergeCell ref="B3:E3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0FF5D-87F5-4519-8A2D-47323347720E}">
  <dimension ref="A1:U58"/>
  <sheetViews>
    <sheetView view="pageBreakPreview" zoomScale="60" zoomScaleNormal="90" workbookViewId="0">
      <selection activeCell="R71" sqref="R71"/>
    </sheetView>
  </sheetViews>
  <sheetFormatPr defaultRowHeight="13.2"/>
  <cols>
    <col min="1" max="1" width="3.6640625" customWidth="1"/>
    <col min="2" max="2" width="15.109375" customWidth="1"/>
    <col min="3" max="3" width="13.6640625" customWidth="1"/>
    <col min="4" max="4" width="22.44140625" customWidth="1"/>
    <col min="5" max="5" width="10.88671875" customWidth="1"/>
    <col min="6" max="6" width="14.6640625" customWidth="1"/>
    <col min="7" max="7" width="14" customWidth="1"/>
    <col min="8" max="8" width="6.44140625" customWidth="1"/>
    <col min="9" max="9" width="7" customWidth="1"/>
    <col min="10" max="10" width="10.88671875" customWidth="1"/>
    <col min="11" max="11" width="10.77734375" customWidth="1"/>
    <col min="12" max="12" width="8.88671875" customWidth="1"/>
    <col min="13" max="13" width="10.77734375" customWidth="1"/>
    <col min="14" max="14" width="11.44140625" customWidth="1"/>
    <col min="16" max="16" width="12.5546875" customWidth="1"/>
    <col min="17" max="17" width="15.77734375" customWidth="1"/>
    <col min="18" max="19" width="13.77734375" customWidth="1"/>
    <col min="20" max="21" width="15" customWidth="1"/>
  </cols>
  <sheetData>
    <row r="1" spans="1:21" ht="17.399999999999999">
      <c r="A1" s="184" t="s">
        <v>1285</v>
      </c>
      <c r="B1" s="185"/>
      <c r="C1" s="185"/>
      <c r="D1" s="186"/>
      <c r="E1" s="185"/>
      <c r="F1" s="185"/>
      <c r="G1" s="187"/>
      <c r="H1" s="185"/>
      <c r="I1" s="185"/>
      <c r="J1" s="474"/>
      <c r="K1" s="474"/>
      <c r="L1" s="188"/>
      <c r="M1" s="185"/>
      <c r="N1" s="185"/>
      <c r="O1" s="185"/>
      <c r="P1" s="185"/>
      <c r="Q1" s="185"/>
      <c r="R1" s="185"/>
      <c r="S1" s="185"/>
      <c r="T1" s="185"/>
      <c r="U1" s="185"/>
    </row>
    <row r="2" spans="1:21">
      <c r="A2" s="475" t="s">
        <v>803</v>
      </c>
      <c r="B2" s="475"/>
      <c r="C2" s="475"/>
      <c r="D2" s="475"/>
      <c r="E2" s="475"/>
      <c r="F2" s="475"/>
      <c r="G2" s="475"/>
      <c r="H2" s="475"/>
      <c r="I2" s="475"/>
      <c r="J2" s="475"/>
      <c r="K2" s="476"/>
      <c r="L2" s="188"/>
      <c r="M2" s="185"/>
      <c r="N2" s="185"/>
      <c r="O2" s="185"/>
      <c r="P2" s="185"/>
      <c r="Q2" s="185"/>
      <c r="R2" s="185"/>
      <c r="S2" s="185"/>
      <c r="T2" s="185"/>
      <c r="U2" s="185"/>
    </row>
    <row r="3" spans="1:21" ht="39.6">
      <c r="A3" s="477" t="s">
        <v>9</v>
      </c>
      <c r="B3" s="432" t="s">
        <v>804</v>
      </c>
      <c r="C3" s="432" t="s">
        <v>805</v>
      </c>
      <c r="D3" s="432" t="s">
        <v>806</v>
      </c>
      <c r="E3" s="432" t="s">
        <v>807</v>
      </c>
      <c r="F3" s="432" t="s">
        <v>808</v>
      </c>
      <c r="G3" s="432" t="s">
        <v>809</v>
      </c>
      <c r="H3" s="432" t="s">
        <v>810</v>
      </c>
      <c r="I3" s="432" t="s">
        <v>811</v>
      </c>
      <c r="J3" s="432" t="s">
        <v>812</v>
      </c>
      <c r="K3" s="432" t="s">
        <v>813</v>
      </c>
      <c r="L3" s="432" t="s">
        <v>814</v>
      </c>
      <c r="M3" s="432" t="s">
        <v>815</v>
      </c>
      <c r="N3" s="432" t="s">
        <v>816</v>
      </c>
      <c r="O3" s="432" t="s">
        <v>817</v>
      </c>
      <c r="P3" s="432" t="s">
        <v>818</v>
      </c>
      <c r="Q3" s="326" t="s">
        <v>1289</v>
      </c>
      <c r="R3" s="432" t="s">
        <v>1282</v>
      </c>
      <c r="S3" s="432"/>
      <c r="T3" s="432" t="s">
        <v>1283</v>
      </c>
      <c r="U3" s="432"/>
    </row>
    <row r="4" spans="1:21">
      <c r="A4" s="477"/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350">
        <v>2021</v>
      </c>
      <c r="R4" s="432"/>
      <c r="S4" s="432"/>
      <c r="T4" s="432"/>
      <c r="U4" s="478"/>
    </row>
    <row r="5" spans="1:21">
      <c r="A5" s="477"/>
      <c r="B5" s="432"/>
      <c r="C5" s="432"/>
      <c r="D5" s="432"/>
      <c r="E5" s="432"/>
      <c r="F5" s="432"/>
      <c r="G5" s="169" t="s">
        <v>819</v>
      </c>
      <c r="H5" s="432"/>
      <c r="I5" s="432"/>
      <c r="J5" s="432"/>
      <c r="K5" s="432"/>
      <c r="L5" s="432"/>
      <c r="M5" s="432"/>
      <c r="N5" s="432"/>
      <c r="O5" s="432"/>
      <c r="P5" s="432"/>
      <c r="Q5" s="327"/>
      <c r="R5" s="169" t="s">
        <v>820</v>
      </c>
      <c r="S5" s="169" t="s">
        <v>821</v>
      </c>
      <c r="T5" s="169" t="s">
        <v>820</v>
      </c>
      <c r="U5" s="246" t="s">
        <v>821</v>
      </c>
    </row>
    <row r="6" spans="1:21" ht="21.6" customHeight="1">
      <c r="A6" s="420" t="s">
        <v>59</v>
      </c>
      <c r="B6" s="420"/>
      <c r="C6" s="420"/>
      <c r="D6" s="420"/>
      <c r="E6" s="420"/>
      <c r="F6" s="420"/>
      <c r="G6" s="420"/>
      <c r="H6" s="420"/>
      <c r="I6" s="420"/>
      <c r="J6" s="420"/>
      <c r="K6" s="479"/>
      <c r="L6" s="420"/>
      <c r="M6" s="420"/>
      <c r="N6" s="189"/>
      <c r="O6" s="189"/>
      <c r="P6" s="189"/>
      <c r="Q6" s="189"/>
      <c r="R6" s="189"/>
      <c r="S6" s="189"/>
      <c r="T6" s="189"/>
      <c r="U6" s="256"/>
    </row>
    <row r="7" spans="1:21" ht="20.399999999999999" customHeight="1">
      <c r="A7" s="171">
        <v>1</v>
      </c>
      <c r="B7" s="171" t="s">
        <v>822</v>
      </c>
      <c r="C7" s="77" t="s">
        <v>823</v>
      </c>
      <c r="D7" s="171" t="s">
        <v>824</v>
      </c>
      <c r="E7" s="100" t="s">
        <v>825</v>
      </c>
      <c r="F7" s="171" t="s">
        <v>826</v>
      </c>
      <c r="G7" s="171"/>
      <c r="H7" s="171">
        <v>4461</v>
      </c>
      <c r="I7" s="171">
        <v>2008</v>
      </c>
      <c r="J7" s="171" t="s">
        <v>827</v>
      </c>
      <c r="K7" s="24" t="s">
        <v>828</v>
      </c>
      <c r="L7" s="171">
        <v>42</v>
      </c>
      <c r="M7" s="171"/>
      <c r="N7" s="190">
        <v>13000</v>
      </c>
      <c r="O7" s="84">
        <v>257000</v>
      </c>
      <c r="P7" s="171" t="s">
        <v>153</v>
      </c>
      <c r="Q7" s="328"/>
      <c r="R7" s="171" t="s">
        <v>1254</v>
      </c>
      <c r="S7" s="171" t="s">
        <v>1223</v>
      </c>
      <c r="T7" s="64"/>
      <c r="U7" s="121"/>
    </row>
    <row r="8" spans="1:21" ht="20.399999999999999" customHeight="1">
      <c r="A8" s="171">
        <v>2</v>
      </c>
      <c r="B8" s="171" t="s">
        <v>822</v>
      </c>
      <c r="C8" s="171" t="s">
        <v>829</v>
      </c>
      <c r="D8" s="171" t="s">
        <v>830</v>
      </c>
      <c r="E8" s="100" t="s">
        <v>831</v>
      </c>
      <c r="F8" s="171" t="s">
        <v>826</v>
      </c>
      <c r="G8" s="171"/>
      <c r="H8" s="171">
        <v>6540</v>
      </c>
      <c r="I8" s="171">
        <v>2003</v>
      </c>
      <c r="J8" s="171" t="s">
        <v>832</v>
      </c>
      <c r="K8" s="191" t="s">
        <v>828</v>
      </c>
      <c r="L8" s="171">
        <v>43</v>
      </c>
      <c r="M8" s="171">
        <v>4175</v>
      </c>
      <c r="N8" s="192">
        <v>12500</v>
      </c>
      <c r="O8" s="24">
        <v>580526</v>
      </c>
      <c r="P8" s="171" t="s">
        <v>153</v>
      </c>
      <c r="Q8" s="328"/>
      <c r="R8" s="171" t="s">
        <v>1255</v>
      </c>
      <c r="S8" s="171" t="s">
        <v>1224</v>
      </c>
      <c r="T8" s="64"/>
      <c r="U8" s="121"/>
    </row>
    <row r="9" spans="1:21" ht="25.95" customHeight="1">
      <c r="A9" s="171">
        <v>3</v>
      </c>
      <c r="B9" s="193" t="s">
        <v>822</v>
      </c>
      <c r="C9" s="193" t="s">
        <v>833</v>
      </c>
      <c r="D9" s="193" t="s">
        <v>834</v>
      </c>
      <c r="E9" s="194" t="s">
        <v>835</v>
      </c>
      <c r="F9" s="193" t="s">
        <v>826</v>
      </c>
      <c r="G9" s="193"/>
      <c r="H9" s="193">
        <v>6540</v>
      </c>
      <c r="I9" s="193">
        <v>2003</v>
      </c>
      <c r="J9" s="193" t="s">
        <v>832</v>
      </c>
      <c r="K9" s="195" t="s">
        <v>836</v>
      </c>
      <c r="L9" s="193">
        <v>42</v>
      </c>
      <c r="M9" s="193"/>
      <c r="N9" s="193">
        <v>12500</v>
      </c>
      <c r="O9" s="24">
        <v>555275</v>
      </c>
      <c r="P9" s="171" t="s">
        <v>153</v>
      </c>
      <c r="Q9" s="328"/>
      <c r="R9" s="193" t="s">
        <v>1256</v>
      </c>
      <c r="S9" s="193" t="s">
        <v>1225</v>
      </c>
      <c r="T9" s="193"/>
      <c r="U9" s="245"/>
    </row>
    <row r="10" spans="1:21" ht="23.4" customHeight="1">
      <c r="A10" s="420" t="s">
        <v>65</v>
      </c>
      <c r="B10" s="420"/>
      <c r="C10" s="420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189"/>
      <c r="O10" s="196"/>
      <c r="P10" s="196"/>
      <c r="Q10" s="196"/>
      <c r="R10" s="196"/>
      <c r="S10" s="196"/>
      <c r="T10" s="196"/>
      <c r="U10" s="257"/>
    </row>
    <row r="11" spans="1:21" ht="32.4" customHeight="1">
      <c r="A11" s="171">
        <v>1</v>
      </c>
      <c r="B11" s="64" t="s">
        <v>845</v>
      </c>
      <c r="C11" s="77" t="s">
        <v>846</v>
      </c>
      <c r="D11" s="64" t="s">
        <v>847</v>
      </c>
      <c r="E11" s="101" t="s">
        <v>848</v>
      </c>
      <c r="F11" s="171" t="s">
        <v>849</v>
      </c>
      <c r="G11" s="171" t="s">
        <v>1013</v>
      </c>
      <c r="H11" s="64">
        <v>1332</v>
      </c>
      <c r="I11" s="64">
        <v>2019</v>
      </c>
      <c r="J11" s="199">
        <v>43808</v>
      </c>
      <c r="K11" s="197"/>
      <c r="L11" s="171">
        <v>7</v>
      </c>
      <c r="M11" s="171"/>
      <c r="N11" s="198"/>
      <c r="O11" s="84" t="s">
        <v>1011</v>
      </c>
      <c r="P11" s="84" t="s">
        <v>1012</v>
      </c>
      <c r="Q11" s="202">
        <v>43500</v>
      </c>
      <c r="R11" s="171" t="s">
        <v>1257</v>
      </c>
      <c r="S11" s="171" t="s">
        <v>1226</v>
      </c>
      <c r="T11" s="171" t="s">
        <v>1257</v>
      </c>
      <c r="U11" s="130" t="s">
        <v>1226</v>
      </c>
    </row>
    <row r="12" spans="1:21" ht="19.95" customHeight="1">
      <c r="A12" s="420" t="s">
        <v>851</v>
      </c>
      <c r="B12" s="420"/>
      <c r="C12" s="420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189"/>
      <c r="O12" s="196"/>
      <c r="P12" s="196"/>
      <c r="Q12" s="202"/>
      <c r="R12" s="196"/>
      <c r="S12" s="196"/>
      <c r="T12" s="196"/>
      <c r="U12" s="257"/>
    </row>
    <row r="13" spans="1:21" ht="30" customHeight="1">
      <c r="A13" s="171">
        <v>1</v>
      </c>
      <c r="B13" s="171" t="s">
        <v>852</v>
      </c>
      <c r="C13" s="171" t="s">
        <v>853</v>
      </c>
      <c r="D13" s="171" t="s">
        <v>854</v>
      </c>
      <c r="E13" s="100" t="s">
        <v>855</v>
      </c>
      <c r="F13" s="200" t="s">
        <v>1123</v>
      </c>
      <c r="G13" s="171"/>
      <c r="H13" s="171">
        <v>1995</v>
      </c>
      <c r="I13" s="171">
        <v>2013</v>
      </c>
      <c r="J13" s="171" t="s">
        <v>856</v>
      </c>
      <c r="K13" s="171"/>
      <c r="L13" s="171">
        <v>9</v>
      </c>
      <c r="M13" s="171">
        <v>840</v>
      </c>
      <c r="N13" s="201">
        <v>3055</v>
      </c>
      <c r="O13" s="267">
        <v>289514</v>
      </c>
      <c r="P13" s="193" t="s">
        <v>857</v>
      </c>
      <c r="Q13" s="202">
        <v>22900</v>
      </c>
      <c r="R13" s="84" t="s">
        <v>1258</v>
      </c>
      <c r="S13" s="84" t="s">
        <v>1227</v>
      </c>
      <c r="T13" s="84" t="s">
        <v>1258</v>
      </c>
      <c r="U13" s="258" t="s">
        <v>1227</v>
      </c>
    </row>
    <row r="14" spans="1:21" s="6" customFormat="1" ht="28.8" customHeight="1">
      <c r="A14" s="247">
        <v>2</v>
      </c>
      <c r="B14" s="247" t="s">
        <v>858</v>
      </c>
      <c r="C14" s="247" t="s">
        <v>859</v>
      </c>
      <c r="D14" s="247" t="s">
        <v>860</v>
      </c>
      <c r="E14" s="100" t="s">
        <v>861</v>
      </c>
      <c r="F14" s="200" t="s">
        <v>1123</v>
      </c>
      <c r="G14" s="247"/>
      <c r="H14" s="247">
        <v>1995</v>
      </c>
      <c r="I14" s="247">
        <v>2018</v>
      </c>
      <c r="J14" s="247" t="s">
        <v>862</v>
      </c>
      <c r="K14" s="247"/>
      <c r="L14" s="24">
        <v>9</v>
      </c>
      <c r="M14" s="203"/>
      <c r="N14" s="315">
        <v>314</v>
      </c>
      <c r="O14" s="204">
        <v>48920</v>
      </c>
      <c r="P14" s="181" t="s">
        <v>857</v>
      </c>
      <c r="Q14" s="202">
        <v>64200</v>
      </c>
      <c r="R14" s="24" t="s">
        <v>1259</v>
      </c>
      <c r="S14" s="24" t="s">
        <v>1228</v>
      </c>
      <c r="T14" s="24" t="s">
        <v>1259</v>
      </c>
      <c r="U14" s="203" t="s">
        <v>1228</v>
      </c>
    </row>
    <row r="15" spans="1:21" ht="23.4" customHeight="1">
      <c r="A15" s="420" t="s">
        <v>46</v>
      </c>
      <c r="B15" s="420"/>
      <c r="C15" s="420"/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189"/>
      <c r="O15" s="196"/>
      <c r="P15" s="196"/>
      <c r="Q15" s="196"/>
      <c r="R15" s="196"/>
      <c r="S15" s="196"/>
      <c r="T15" s="196"/>
      <c r="U15" s="257"/>
    </row>
    <row r="16" spans="1:21" ht="21" customHeight="1">
      <c r="A16" s="193">
        <v>1</v>
      </c>
      <c r="B16" s="206" t="s">
        <v>863</v>
      </c>
      <c r="C16" s="207" t="s">
        <v>864</v>
      </c>
      <c r="D16" s="208">
        <v>582607</v>
      </c>
      <c r="E16" s="209" t="s">
        <v>865</v>
      </c>
      <c r="F16" s="206" t="s">
        <v>866</v>
      </c>
      <c r="G16" s="210"/>
      <c r="H16" s="207"/>
      <c r="I16" s="193">
        <v>1986</v>
      </c>
      <c r="J16" s="211"/>
      <c r="K16" s="197"/>
      <c r="L16" s="193">
        <v>1</v>
      </c>
      <c r="M16" s="211"/>
      <c r="N16" s="212"/>
      <c r="O16" s="213"/>
      <c r="P16" s="214"/>
      <c r="Q16" s="202">
        <v>4000</v>
      </c>
      <c r="R16" s="193" t="s">
        <v>1260</v>
      </c>
      <c r="S16" s="193" t="s">
        <v>1229</v>
      </c>
      <c r="T16" s="193" t="s">
        <v>1260</v>
      </c>
      <c r="U16" s="259" t="s">
        <v>1229</v>
      </c>
    </row>
    <row r="17" spans="1:21" ht="21" customHeight="1">
      <c r="A17" s="193">
        <v>2</v>
      </c>
      <c r="B17" s="193" t="s">
        <v>863</v>
      </c>
      <c r="C17" s="193" t="s">
        <v>864</v>
      </c>
      <c r="D17" s="193">
        <v>113345</v>
      </c>
      <c r="E17" s="194" t="s">
        <v>867</v>
      </c>
      <c r="F17" s="193" t="s">
        <v>866</v>
      </c>
      <c r="G17" s="215"/>
      <c r="H17" s="193"/>
      <c r="I17" s="193">
        <v>1981</v>
      </c>
      <c r="J17" s="211"/>
      <c r="K17" s="197"/>
      <c r="L17" s="193">
        <v>1</v>
      </c>
      <c r="M17" s="211"/>
      <c r="N17" s="212"/>
      <c r="O17" s="213"/>
      <c r="P17" s="214"/>
      <c r="Q17" s="202">
        <v>3500</v>
      </c>
      <c r="R17" s="193" t="s">
        <v>1260</v>
      </c>
      <c r="S17" s="193" t="s">
        <v>1229</v>
      </c>
      <c r="T17" s="193" t="s">
        <v>1260</v>
      </c>
      <c r="U17" s="259" t="s">
        <v>1229</v>
      </c>
    </row>
    <row r="18" spans="1:21" ht="21" customHeight="1">
      <c r="A18" s="193">
        <v>3</v>
      </c>
      <c r="B18" s="208" t="s">
        <v>868</v>
      </c>
      <c r="C18" s="216" t="s">
        <v>869</v>
      </c>
      <c r="D18" s="208">
        <v>1960</v>
      </c>
      <c r="E18" s="217" t="s">
        <v>870</v>
      </c>
      <c r="F18" s="193" t="s">
        <v>868</v>
      </c>
      <c r="G18" s="215"/>
      <c r="H18" s="208"/>
      <c r="I18" s="208">
        <v>1990</v>
      </c>
      <c r="J18" s="211"/>
      <c r="K18" s="197"/>
      <c r="L18" s="193">
        <v>0</v>
      </c>
      <c r="M18" s="211"/>
      <c r="N18" s="212"/>
      <c r="O18" s="213"/>
      <c r="P18" s="214"/>
      <c r="Q18" s="214"/>
      <c r="R18" s="193" t="s">
        <v>1260</v>
      </c>
      <c r="S18" s="193" t="s">
        <v>1229</v>
      </c>
      <c r="T18" s="193"/>
      <c r="U18" s="259"/>
    </row>
    <row r="19" spans="1:21" ht="21" customHeight="1">
      <c r="A19" s="193">
        <v>4</v>
      </c>
      <c r="B19" s="193" t="s">
        <v>868</v>
      </c>
      <c r="C19" s="193" t="s">
        <v>871</v>
      </c>
      <c r="D19" s="193">
        <v>1111</v>
      </c>
      <c r="E19" s="194" t="s">
        <v>872</v>
      </c>
      <c r="F19" s="193" t="s">
        <v>868</v>
      </c>
      <c r="G19" s="215"/>
      <c r="H19" s="193"/>
      <c r="I19" s="193">
        <v>1986</v>
      </c>
      <c r="J19" s="211"/>
      <c r="K19" s="197"/>
      <c r="L19" s="193">
        <v>0</v>
      </c>
      <c r="M19" s="211"/>
      <c r="N19" s="212"/>
      <c r="O19" s="213"/>
      <c r="P19" s="214"/>
      <c r="Q19" s="214"/>
      <c r="R19" s="193" t="s">
        <v>1260</v>
      </c>
      <c r="S19" s="193" t="s">
        <v>1229</v>
      </c>
      <c r="T19" s="193"/>
      <c r="U19" s="259"/>
    </row>
    <row r="20" spans="1:21" ht="21" customHeight="1">
      <c r="A20" s="193">
        <v>5</v>
      </c>
      <c r="B20" s="208" t="s">
        <v>868</v>
      </c>
      <c r="C20" s="216" t="s">
        <v>873</v>
      </c>
      <c r="D20" s="208" t="s">
        <v>874</v>
      </c>
      <c r="E20" s="217" t="s">
        <v>875</v>
      </c>
      <c r="F20" s="193" t="s">
        <v>876</v>
      </c>
      <c r="G20" s="215"/>
      <c r="H20" s="208"/>
      <c r="I20" s="208">
        <v>1993</v>
      </c>
      <c r="J20" s="211"/>
      <c r="K20" s="197"/>
      <c r="L20" s="193">
        <v>0</v>
      </c>
      <c r="M20" s="211"/>
      <c r="N20" s="212"/>
      <c r="O20" s="213"/>
      <c r="P20" s="214"/>
      <c r="Q20" s="214"/>
      <c r="R20" s="193" t="s">
        <v>1260</v>
      </c>
      <c r="S20" s="193" t="s">
        <v>1229</v>
      </c>
      <c r="T20" s="193"/>
      <c r="U20" s="259"/>
    </row>
    <row r="21" spans="1:21" ht="21" customHeight="1">
      <c r="A21" s="193">
        <v>6</v>
      </c>
      <c r="B21" s="208" t="s">
        <v>877</v>
      </c>
      <c r="C21" s="216" t="s">
        <v>878</v>
      </c>
      <c r="D21" s="208" t="s">
        <v>879</v>
      </c>
      <c r="E21" s="217" t="s">
        <v>880</v>
      </c>
      <c r="F21" s="193" t="s">
        <v>881</v>
      </c>
      <c r="G21" s="218">
        <v>24500</v>
      </c>
      <c r="H21" s="208">
        <v>2463</v>
      </c>
      <c r="I21" s="208">
        <v>2006</v>
      </c>
      <c r="J21" s="211"/>
      <c r="K21" s="197"/>
      <c r="L21" s="193">
        <v>6</v>
      </c>
      <c r="M21" s="211"/>
      <c r="N21" s="212"/>
      <c r="O21" s="204"/>
      <c r="P21" s="349"/>
      <c r="Q21" s="202">
        <f>11900+G21</f>
        <v>36400</v>
      </c>
      <c r="R21" s="219" t="s">
        <v>1261</v>
      </c>
      <c r="S21" s="193" t="s">
        <v>1230</v>
      </c>
      <c r="T21" s="219" t="s">
        <v>1261</v>
      </c>
      <c r="U21" s="259" t="s">
        <v>1230</v>
      </c>
    </row>
    <row r="22" spans="1:21" ht="21" customHeight="1">
      <c r="A22" s="193">
        <v>7</v>
      </c>
      <c r="B22" s="193" t="s">
        <v>882</v>
      </c>
      <c r="C22" s="193" t="s">
        <v>883</v>
      </c>
      <c r="D22" s="193" t="s">
        <v>884</v>
      </c>
      <c r="E22" s="194" t="s">
        <v>885</v>
      </c>
      <c r="F22" s="193" t="s">
        <v>886</v>
      </c>
      <c r="G22" s="215"/>
      <c r="H22" s="193">
        <v>2370</v>
      </c>
      <c r="I22" s="193">
        <v>1993</v>
      </c>
      <c r="J22" s="193"/>
      <c r="K22" s="193"/>
      <c r="L22" s="193">
        <v>6</v>
      </c>
      <c r="M22" s="193"/>
      <c r="N22" s="193"/>
      <c r="O22" s="213"/>
      <c r="P22" s="214"/>
      <c r="Q22" s="214"/>
      <c r="R22" s="193" t="s">
        <v>1262</v>
      </c>
      <c r="S22" s="193" t="s">
        <v>1231</v>
      </c>
      <c r="T22" s="193"/>
      <c r="U22" s="259"/>
    </row>
    <row r="23" spans="1:21" ht="21" customHeight="1">
      <c r="A23" s="193">
        <v>8</v>
      </c>
      <c r="B23" s="193" t="s">
        <v>877</v>
      </c>
      <c r="C23" s="193" t="s">
        <v>887</v>
      </c>
      <c r="D23" s="193" t="s">
        <v>888</v>
      </c>
      <c r="E23" s="194" t="s">
        <v>889</v>
      </c>
      <c r="F23" s="206" t="s">
        <v>866</v>
      </c>
      <c r="G23" s="215"/>
      <c r="H23" s="193">
        <v>3920</v>
      </c>
      <c r="I23" s="193">
        <v>2002</v>
      </c>
      <c r="J23" s="193"/>
      <c r="K23" s="193"/>
      <c r="L23" s="193">
        <v>1</v>
      </c>
      <c r="M23" s="193"/>
      <c r="N23" s="193"/>
      <c r="O23" s="213"/>
      <c r="P23" s="214"/>
      <c r="Q23" s="414">
        <v>50000</v>
      </c>
      <c r="R23" s="193" t="s">
        <v>1263</v>
      </c>
      <c r="S23" s="193" t="s">
        <v>1232</v>
      </c>
      <c r="T23" s="193" t="s">
        <v>1263</v>
      </c>
      <c r="U23" s="259" t="s">
        <v>1232</v>
      </c>
    </row>
    <row r="24" spans="1:21" ht="21" customHeight="1">
      <c r="A24" s="193">
        <v>9</v>
      </c>
      <c r="B24" s="193" t="s">
        <v>890</v>
      </c>
      <c r="C24" s="193" t="s">
        <v>891</v>
      </c>
      <c r="D24" s="193" t="s">
        <v>892</v>
      </c>
      <c r="E24" s="194" t="s">
        <v>893</v>
      </c>
      <c r="F24" s="193" t="s">
        <v>886</v>
      </c>
      <c r="G24" s="215"/>
      <c r="H24" s="193">
        <v>2463</v>
      </c>
      <c r="I24" s="193">
        <v>2006</v>
      </c>
      <c r="J24" s="193"/>
      <c r="K24" s="193"/>
      <c r="L24" s="193">
        <v>7</v>
      </c>
      <c r="M24" s="193"/>
      <c r="N24" s="193"/>
      <c r="O24" s="364">
        <v>293276</v>
      </c>
      <c r="P24" s="214"/>
      <c r="Q24" s="414">
        <v>12900</v>
      </c>
      <c r="R24" s="193" t="s">
        <v>1264</v>
      </c>
      <c r="S24" s="193" t="s">
        <v>1233</v>
      </c>
      <c r="T24" s="193" t="s">
        <v>1264</v>
      </c>
      <c r="U24" s="259" t="s">
        <v>1233</v>
      </c>
    </row>
    <row r="25" spans="1:21" ht="21" customHeight="1">
      <c r="A25" s="193">
        <v>10</v>
      </c>
      <c r="B25" s="193" t="s">
        <v>894</v>
      </c>
      <c r="C25" s="193" t="s">
        <v>895</v>
      </c>
      <c r="D25" s="193" t="s">
        <v>896</v>
      </c>
      <c r="E25" s="194" t="s">
        <v>897</v>
      </c>
      <c r="F25" s="193" t="s">
        <v>849</v>
      </c>
      <c r="G25" s="215"/>
      <c r="H25" s="193">
        <v>1364</v>
      </c>
      <c r="I25" s="193">
        <v>2009</v>
      </c>
      <c r="J25" s="193"/>
      <c r="K25" s="193"/>
      <c r="L25" s="193"/>
      <c r="M25" s="193"/>
      <c r="N25" s="193"/>
      <c r="O25" s="364">
        <v>280407</v>
      </c>
      <c r="P25" s="415"/>
      <c r="Q25" s="414">
        <v>7300</v>
      </c>
      <c r="R25" s="193" t="s">
        <v>1265</v>
      </c>
      <c r="S25" s="193" t="s">
        <v>1234</v>
      </c>
      <c r="T25" s="193" t="s">
        <v>1265</v>
      </c>
      <c r="U25" s="259" t="s">
        <v>1234</v>
      </c>
    </row>
    <row r="26" spans="1:21" ht="22.8" customHeight="1">
      <c r="A26" s="193">
        <v>11</v>
      </c>
      <c r="B26" s="193" t="s">
        <v>858</v>
      </c>
      <c r="C26" s="193" t="s">
        <v>898</v>
      </c>
      <c r="D26" s="193" t="s">
        <v>899</v>
      </c>
      <c r="E26" s="194" t="s">
        <v>900</v>
      </c>
      <c r="F26" s="193" t="s">
        <v>849</v>
      </c>
      <c r="G26" s="220"/>
      <c r="H26" s="193">
        <v>1299</v>
      </c>
      <c r="I26" s="193">
        <v>1999</v>
      </c>
      <c r="J26" s="328"/>
      <c r="K26" s="328"/>
      <c r="L26" s="328">
        <v>4</v>
      </c>
      <c r="M26" s="328"/>
      <c r="N26" s="193"/>
      <c r="O26" s="213"/>
      <c r="P26" s="214"/>
      <c r="Q26" s="214"/>
      <c r="R26" s="193" t="s">
        <v>1266</v>
      </c>
      <c r="S26" s="193" t="s">
        <v>1235</v>
      </c>
      <c r="T26" s="193"/>
      <c r="U26" s="259"/>
    </row>
    <row r="27" spans="1:21" s="6" customFormat="1" ht="25.8" customHeight="1">
      <c r="A27" s="181">
        <v>12</v>
      </c>
      <c r="B27" s="64" t="s">
        <v>837</v>
      </c>
      <c r="C27" s="77" t="s">
        <v>838</v>
      </c>
      <c r="D27" s="64" t="s">
        <v>839</v>
      </c>
      <c r="E27" s="101" t="s">
        <v>840</v>
      </c>
      <c r="F27" s="328" t="s">
        <v>841</v>
      </c>
      <c r="G27" s="328"/>
      <c r="H27" s="64">
        <v>1896</v>
      </c>
      <c r="I27" s="64">
        <v>2005</v>
      </c>
      <c r="J27" s="328" t="s">
        <v>842</v>
      </c>
      <c r="K27" s="80" t="s">
        <v>843</v>
      </c>
      <c r="L27" s="328">
        <v>7</v>
      </c>
      <c r="M27" s="328">
        <v>750</v>
      </c>
      <c r="N27" s="363">
        <v>2510</v>
      </c>
      <c r="O27" s="364"/>
      <c r="P27" s="328" t="s">
        <v>844</v>
      </c>
      <c r="Q27" s="414">
        <v>9100</v>
      </c>
      <c r="R27" s="328" t="s">
        <v>1267</v>
      </c>
      <c r="S27" s="328" t="s">
        <v>1236</v>
      </c>
      <c r="T27" s="328" t="s">
        <v>1267</v>
      </c>
      <c r="U27" s="130" t="s">
        <v>1236</v>
      </c>
    </row>
    <row r="28" spans="1:21" s="6" customFormat="1" ht="22.2" customHeight="1">
      <c r="A28" s="181">
        <v>13</v>
      </c>
      <c r="B28" s="181" t="s">
        <v>858</v>
      </c>
      <c r="C28" s="181" t="s">
        <v>987</v>
      </c>
      <c r="D28" s="181" t="s">
        <v>988</v>
      </c>
      <c r="E28" s="194" t="s">
        <v>989</v>
      </c>
      <c r="F28" s="328" t="s">
        <v>841</v>
      </c>
      <c r="G28" s="353"/>
      <c r="H28" s="181"/>
      <c r="I28" s="181">
        <v>1997</v>
      </c>
      <c r="J28" s="181"/>
      <c r="K28" s="181"/>
      <c r="L28" s="181">
        <v>7</v>
      </c>
      <c r="M28" s="181"/>
      <c r="N28" s="181"/>
      <c r="O28" s="354"/>
      <c r="P28" s="181"/>
      <c r="Q28" s="181"/>
      <c r="R28" s="181" t="s">
        <v>1268</v>
      </c>
      <c r="S28" s="181" t="s">
        <v>1237</v>
      </c>
      <c r="T28" s="181"/>
      <c r="U28" s="318"/>
    </row>
    <row r="29" spans="1:21" ht="18" customHeight="1">
      <c r="A29" s="221"/>
      <c r="B29" s="222" t="s">
        <v>901</v>
      </c>
      <c r="C29" s="223"/>
      <c r="D29" s="221"/>
      <c r="E29" s="224"/>
      <c r="F29" s="221"/>
      <c r="G29" s="225"/>
      <c r="H29" s="221"/>
      <c r="I29" s="221"/>
      <c r="J29" s="221"/>
      <c r="K29" s="221"/>
      <c r="L29" s="221"/>
      <c r="M29" s="226"/>
      <c r="N29" s="221"/>
      <c r="O29" s="227"/>
      <c r="P29" s="221"/>
      <c r="Q29" s="221"/>
      <c r="R29" s="221"/>
      <c r="S29" s="221"/>
      <c r="T29" s="221"/>
      <c r="U29" s="260"/>
    </row>
    <row r="30" spans="1:21" ht="30" customHeight="1">
      <c r="A30" s="193">
        <v>1</v>
      </c>
      <c r="B30" s="193" t="s">
        <v>858</v>
      </c>
      <c r="C30" s="216" t="s">
        <v>902</v>
      </c>
      <c r="D30" s="193" t="s">
        <v>903</v>
      </c>
      <c r="E30" s="194" t="s">
        <v>904</v>
      </c>
      <c r="F30" s="193" t="s">
        <v>905</v>
      </c>
      <c r="G30" s="218">
        <v>8000</v>
      </c>
      <c r="H30" s="193">
        <v>2198</v>
      </c>
      <c r="I30" s="193">
        <v>2007</v>
      </c>
      <c r="J30" s="193">
        <v>2007</v>
      </c>
      <c r="K30" s="193"/>
      <c r="L30" s="193"/>
      <c r="M30" s="211"/>
      <c r="N30" s="193"/>
      <c r="O30" s="228"/>
      <c r="P30" s="193"/>
      <c r="Q30" s="351">
        <f>16000+G30</f>
        <v>24000</v>
      </c>
      <c r="R30" s="193" t="s">
        <v>1269</v>
      </c>
      <c r="S30" s="193" t="s">
        <v>1238</v>
      </c>
      <c r="T30" s="193" t="s">
        <v>1269</v>
      </c>
      <c r="U30" s="259" t="s">
        <v>1238</v>
      </c>
    </row>
    <row r="31" spans="1:21" ht="25.95" customHeight="1">
      <c r="A31" s="193">
        <v>2</v>
      </c>
      <c r="B31" s="193" t="s">
        <v>906</v>
      </c>
      <c r="C31" s="193" t="s">
        <v>907</v>
      </c>
      <c r="D31" s="193" t="s">
        <v>908</v>
      </c>
      <c r="E31" s="194" t="s">
        <v>909</v>
      </c>
      <c r="F31" s="193" t="s">
        <v>910</v>
      </c>
      <c r="G31" s="215"/>
      <c r="H31" s="193"/>
      <c r="I31" s="193">
        <v>1979</v>
      </c>
      <c r="J31" s="211"/>
      <c r="K31" s="211"/>
      <c r="L31" s="193">
        <v>0</v>
      </c>
      <c r="M31" s="193"/>
      <c r="N31" s="193"/>
      <c r="O31" s="213"/>
      <c r="P31" s="193"/>
      <c r="Q31" s="193"/>
      <c r="R31" s="193" t="s">
        <v>1270</v>
      </c>
      <c r="S31" s="193" t="s">
        <v>1239</v>
      </c>
      <c r="T31" s="193"/>
      <c r="U31" s="259"/>
    </row>
    <row r="32" spans="1:21" ht="17.399999999999999" customHeight="1">
      <c r="A32" s="221"/>
      <c r="B32" s="229" t="s">
        <v>912</v>
      </c>
      <c r="C32" s="223"/>
      <c r="D32" s="221"/>
      <c r="E32" s="224"/>
      <c r="F32" s="221"/>
      <c r="G32" s="225"/>
      <c r="H32" s="221"/>
      <c r="I32" s="221"/>
      <c r="J32" s="221"/>
      <c r="K32" s="221"/>
      <c r="L32" s="221"/>
      <c r="M32" s="226"/>
      <c r="N32" s="221"/>
      <c r="O32" s="227"/>
      <c r="P32" s="221"/>
      <c r="Q32" s="221"/>
      <c r="R32" s="221"/>
      <c r="S32" s="221"/>
      <c r="T32" s="221"/>
      <c r="U32" s="260"/>
    </row>
    <row r="33" spans="1:21" ht="26.4" customHeight="1">
      <c r="A33" s="193">
        <v>1</v>
      </c>
      <c r="B33" s="193" t="s">
        <v>913</v>
      </c>
      <c r="C33" s="193" t="s">
        <v>914</v>
      </c>
      <c r="D33" s="193" t="s">
        <v>915</v>
      </c>
      <c r="E33" s="194" t="s">
        <v>916</v>
      </c>
      <c r="F33" s="193" t="s">
        <v>917</v>
      </c>
      <c r="G33" s="215"/>
      <c r="H33" s="193"/>
      <c r="I33" s="193">
        <v>2008</v>
      </c>
      <c r="J33" s="194"/>
      <c r="K33" s="194"/>
      <c r="L33" s="193">
        <v>0</v>
      </c>
      <c r="M33" s="193"/>
      <c r="N33" s="193"/>
      <c r="O33" s="213"/>
      <c r="P33" s="193"/>
      <c r="Q33" s="193"/>
      <c r="R33" s="193" t="s">
        <v>1271</v>
      </c>
      <c r="S33" s="193" t="s">
        <v>1240</v>
      </c>
      <c r="T33" s="194"/>
      <c r="U33" s="261"/>
    </row>
    <row r="34" spans="1:21" s="6" customFormat="1" ht="25.2" customHeight="1">
      <c r="A34" s="181">
        <v>2</v>
      </c>
      <c r="B34" s="181" t="s">
        <v>918</v>
      </c>
      <c r="C34" s="181">
        <v>2107</v>
      </c>
      <c r="D34" s="181" t="s">
        <v>919</v>
      </c>
      <c r="E34" s="194" t="s">
        <v>920</v>
      </c>
      <c r="F34" s="181" t="s">
        <v>921</v>
      </c>
      <c r="G34" s="230">
        <v>15000</v>
      </c>
      <c r="H34" s="181">
        <v>2417</v>
      </c>
      <c r="I34" s="181">
        <v>1998</v>
      </c>
      <c r="J34" s="181"/>
      <c r="K34" s="80"/>
      <c r="L34" s="181">
        <v>2</v>
      </c>
      <c r="M34" s="181"/>
      <c r="N34" s="316"/>
      <c r="O34" s="231"/>
      <c r="P34" s="181"/>
      <c r="Q34" s="352">
        <f>1700+G34</f>
        <v>16700</v>
      </c>
      <c r="R34" s="181" t="s">
        <v>1270</v>
      </c>
      <c r="S34" s="181" t="s">
        <v>1239</v>
      </c>
      <c r="T34" s="181" t="s">
        <v>1270</v>
      </c>
      <c r="U34" s="318" t="s">
        <v>1239</v>
      </c>
    </row>
    <row r="35" spans="1:21" ht="26.4">
      <c r="A35" s="193">
        <v>3</v>
      </c>
      <c r="B35" s="193" t="s">
        <v>927</v>
      </c>
      <c r="C35" s="193" t="s">
        <v>928</v>
      </c>
      <c r="D35" s="193" t="s">
        <v>929</v>
      </c>
      <c r="E35" s="194" t="s">
        <v>930</v>
      </c>
      <c r="F35" s="193" t="s">
        <v>917</v>
      </c>
      <c r="G35" s="215"/>
      <c r="H35" s="193"/>
      <c r="I35" s="193">
        <v>2006</v>
      </c>
      <c r="J35" s="194"/>
      <c r="K35" s="194"/>
      <c r="L35" s="193">
        <v>0</v>
      </c>
      <c r="M35" s="193"/>
      <c r="N35" s="193"/>
      <c r="O35" s="213"/>
      <c r="P35" s="193"/>
      <c r="Q35" s="193"/>
      <c r="R35" s="193" t="s">
        <v>1272</v>
      </c>
      <c r="S35" s="193" t="s">
        <v>1241</v>
      </c>
      <c r="T35" s="194"/>
      <c r="U35" s="261"/>
    </row>
    <row r="36" spans="1:21" ht="26.4" customHeight="1">
      <c r="A36" s="181">
        <v>4</v>
      </c>
      <c r="B36" s="193" t="s">
        <v>931</v>
      </c>
      <c r="C36" s="193" t="s">
        <v>932</v>
      </c>
      <c r="D36" s="193" t="s">
        <v>933</v>
      </c>
      <c r="E36" s="194" t="s">
        <v>934</v>
      </c>
      <c r="F36" s="193" t="s">
        <v>935</v>
      </c>
      <c r="G36" s="218">
        <v>125300</v>
      </c>
      <c r="H36" s="193">
        <v>6871</v>
      </c>
      <c r="I36" s="193">
        <v>2013</v>
      </c>
      <c r="J36" s="194"/>
      <c r="K36" s="194"/>
      <c r="L36" s="193">
        <v>6</v>
      </c>
      <c r="M36" s="193"/>
      <c r="N36" s="193"/>
      <c r="O36" s="231"/>
      <c r="P36" s="193"/>
      <c r="Q36" s="352">
        <v>244500</v>
      </c>
      <c r="R36" s="193" t="s">
        <v>1273</v>
      </c>
      <c r="S36" s="193" t="s">
        <v>1242</v>
      </c>
      <c r="T36" s="193" t="s">
        <v>1273</v>
      </c>
      <c r="U36" s="259" t="s">
        <v>1242</v>
      </c>
    </row>
    <row r="37" spans="1:21" ht="31.8" customHeight="1">
      <c r="A37" s="193">
        <v>5</v>
      </c>
      <c r="B37" s="193" t="s">
        <v>858</v>
      </c>
      <c r="C37" s="193" t="s">
        <v>936</v>
      </c>
      <c r="D37" s="193" t="s">
        <v>937</v>
      </c>
      <c r="E37" s="194" t="s">
        <v>938</v>
      </c>
      <c r="F37" s="193" t="s">
        <v>905</v>
      </c>
      <c r="G37" s="218">
        <v>20000</v>
      </c>
      <c r="H37" s="193">
        <v>1998</v>
      </c>
      <c r="I37" s="193">
        <v>2002</v>
      </c>
      <c r="J37" s="194"/>
      <c r="K37" s="194"/>
      <c r="L37" s="193">
        <v>6</v>
      </c>
      <c r="M37" s="193"/>
      <c r="N37" s="193"/>
      <c r="O37" s="232"/>
      <c r="P37" s="193"/>
      <c r="Q37" s="352">
        <f>5500+G37</f>
        <v>25500</v>
      </c>
      <c r="R37" s="193" t="s">
        <v>1274</v>
      </c>
      <c r="S37" s="193" t="s">
        <v>1243</v>
      </c>
      <c r="T37" s="193" t="s">
        <v>1274</v>
      </c>
      <c r="U37" s="259" t="s">
        <v>1243</v>
      </c>
    </row>
    <row r="38" spans="1:21" ht="39" customHeight="1">
      <c r="A38" s="181">
        <v>6</v>
      </c>
      <c r="B38" s="193" t="s">
        <v>939</v>
      </c>
      <c r="C38" s="193" t="s">
        <v>940</v>
      </c>
      <c r="D38" s="193" t="s">
        <v>941</v>
      </c>
      <c r="E38" s="194" t="s">
        <v>942</v>
      </c>
      <c r="F38" s="193" t="s">
        <v>905</v>
      </c>
      <c r="G38" s="218" t="s">
        <v>943</v>
      </c>
      <c r="H38" s="193">
        <v>7698</v>
      </c>
      <c r="I38" s="193">
        <v>2019</v>
      </c>
      <c r="J38" s="194"/>
      <c r="K38" s="194"/>
      <c r="L38" s="193">
        <v>6</v>
      </c>
      <c r="M38" s="193"/>
      <c r="N38" s="193"/>
      <c r="O38" s="193"/>
      <c r="P38" s="193"/>
      <c r="Q38" s="193"/>
      <c r="R38" s="193" t="s">
        <v>1275</v>
      </c>
      <c r="S38" s="193" t="s">
        <v>1244</v>
      </c>
      <c r="T38" s="193"/>
      <c r="U38" s="259"/>
    </row>
    <row r="39" spans="1:21">
      <c r="A39" s="221"/>
      <c r="B39" s="221" t="s">
        <v>944</v>
      </c>
      <c r="C39" s="221"/>
      <c r="D39" s="221"/>
      <c r="E39" s="224"/>
      <c r="F39" s="221"/>
      <c r="G39" s="225"/>
      <c r="H39" s="221"/>
      <c r="I39" s="221"/>
      <c r="J39" s="224"/>
      <c r="K39" s="224"/>
      <c r="L39" s="221"/>
      <c r="M39" s="221"/>
      <c r="N39" s="221"/>
      <c r="O39" s="227"/>
      <c r="P39" s="221"/>
      <c r="Q39" s="221"/>
      <c r="R39" s="221"/>
      <c r="S39" s="221"/>
      <c r="T39" s="221"/>
      <c r="U39" s="260"/>
    </row>
    <row r="40" spans="1:21" s="6" customFormat="1" ht="28.2" customHeight="1">
      <c r="A40" s="181">
        <v>1</v>
      </c>
      <c r="B40" s="181" t="s">
        <v>945</v>
      </c>
      <c r="C40" s="181" t="s">
        <v>946</v>
      </c>
      <c r="D40" s="181" t="s">
        <v>947</v>
      </c>
      <c r="E40" s="194" t="s">
        <v>948</v>
      </c>
      <c r="F40" s="181" t="s">
        <v>935</v>
      </c>
      <c r="G40" s="230">
        <v>112500</v>
      </c>
      <c r="H40" s="181">
        <v>6871</v>
      </c>
      <c r="I40" s="181">
        <v>2009</v>
      </c>
      <c r="J40" s="181" t="s">
        <v>949</v>
      </c>
      <c r="K40" s="181"/>
      <c r="L40" s="181">
        <v>6</v>
      </c>
      <c r="M40" s="181" t="s">
        <v>950</v>
      </c>
      <c r="N40" s="181">
        <v>12000</v>
      </c>
      <c r="O40" s="362"/>
      <c r="P40" s="181"/>
      <c r="Q40" s="352">
        <f>60000+G40</f>
        <v>172500</v>
      </c>
      <c r="R40" s="181" t="s">
        <v>850</v>
      </c>
      <c r="S40" s="181" t="s">
        <v>1245</v>
      </c>
      <c r="T40" s="181" t="s">
        <v>850</v>
      </c>
      <c r="U40" s="318" t="s">
        <v>1246</v>
      </c>
    </row>
    <row r="41" spans="1:21" ht="21" customHeight="1">
      <c r="A41" s="193">
        <v>2</v>
      </c>
      <c r="B41" s="193" t="s">
        <v>954</v>
      </c>
      <c r="C41" s="193">
        <v>110</v>
      </c>
      <c r="D41" s="193" t="s">
        <v>955</v>
      </c>
      <c r="E41" s="194" t="s">
        <v>956</v>
      </c>
      <c r="F41" s="193" t="s">
        <v>957</v>
      </c>
      <c r="G41" s="215"/>
      <c r="H41" s="193">
        <v>2496</v>
      </c>
      <c r="I41" s="193">
        <v>1999</v>
      </c>
      <c r="J41" s="193"/>
      <c r="K41" s="193"/>
      <c r="L41" s="193">
        <v>9</v>
      </c>
      <c r="M41" s="193"/>
      <c r="N41" s="193"/>
      <c r="O41" s="233"/>
      <c r="P41" s="214"/>
      <c r="Q41" s="214"/>
      <c r="R41" s="193" t="s">
        <v>1276</v>
      </c>
      <c r="S41" s="193" t="s">
        <v>1247</v>
      </c>
      <c r="T41" s="193"/>
      <c r="U41" s="259"/>
    </row>
    <row r="42" spans="1:21" s="6" customFormat="1" ht="27" customHeight="1">
      <c r="A42" s="181">
        <v>3</v>
      </c>
      <c r="B42" s="181" t="s">
        <v>922</v>
      </c>
      <c r="C42" s="181" t="s">
        <v>923</v>
      </c>
      <c r="D42" s="181" t="s">
        <v>924</v>
      </c>
      <c r="E42" s="194" t="s">
        <v>925</v>
      </c>
      <c r="F42" s="181" t="s">
        <v>926</v>
      </c>
      <c r="G42" s="353">
        <v>40000</v>
      </c>
      <c r="H42" s="181">
        <v>11100</v>
      </c>
      <c r="I42" s="181">
        <v>1994</v>
      </c>
      <c r="J42" s="181"/>
      <c r="K42" s="80"/>
      <c r="L42" s="181">
        <v>2</v>
      </c>
      <c r="M42" s="181"/>
      <c r="N42" s="80"/>
      <c r="O42" s="354"/>
      <c r="P42" s="181"/>
      <c r="Q42" s="317">
        <f>G42+39000</f>
        <v>79000</v>
      </c>
      <c r="R42" s="181" t="s">
        <v>1270</v>
      </c>
      <c r="S42" s="181" t="s">
        <v>1239</v>
      </c>
      <c r="T42" s="181" t="s">
        <v>1270</v>
      </c>
      <c r="U42" s="318" t="s">
        <v>1239</v>
      </c>
    </row>
    <row r="43" spans="1:21" s="6" customFormat="1" ht="19.2" customHeight="1">
      <c r="A43" s="355"/>
      <c r="B43" s="356" t="s">
        <v>958</v>
      </c>
      <c r="C43" s="355"/>
      <c r="D43" s="355"/>
      <c r="E43" s="224"/>
      <c r="F43" s="355"/>
      <c r="G43" s="357"/>
      <c r="H43" s="355"/>
      <c r="I43" s="355"/>
      <c r="J43" s="355"/>
      <c r="K43" s="355"/>
      <c r="L43" s="355"/>
      <c r="M43" s="355"/>
      <c r="N43" s="355"/>
      <c r="O43" s="358"/>
      <c r="P43" s="355"/>
      <c r="Q43" s="355"/>
      <c r="R43" s="355"/>
      <c r="S43" s="355"/>
      <c r="T43" s="355"/>
      <c r="U43" s="359"/>
    </row>
    <row r="44" spans="1:21" s="6" customFormat="1" ht="29.4" customHeight="1">
      <c r="A44" s="181">
        <v>1</v>
      </c>
      <c r="B44" s="106" t="s">
        <v>882</v>
      </c>
      <c r="C44" s="360" t="s">
        <v>883</v>
      </c>
      <c r="D44" s="106" t="s">
        <v>959</v>
      </c>
      <c r="E44" s="217" t="s">
        <v>960</v>
      </c>
      <c r="F44" s="181" t="s">
        <v>961</v>
      </c>
      <c r="G44" s="353"/>
      <c r="H44" s="106">
        <v>1968</v>
      </c>
      <c r="I44" s="106">
        <v>1993</v>
      </c>
      <c r="J44" s="181"/>
      <c r="K44" s="181"/>
      <c r="L44" s="181">
        <v>6</v>
      </c>
      <c r="M44" s="181"/>
      <c r="N44" s="181"/>
      <c r="O44" s="354"/>
      <c r="P44" s="181"/>
      <c r="Q44" s="181"/>
      <c r="R44" s="181" t="s">
        <v>1277</v>
      </c>
      <c r="S44" s="181" t="s">
        <v>1248</v>
      </c>
      <c r="T44" s="181"/>
      <c r="U44" s="318"/>
    </row>
    <row r="45" spans="1:21" s="6" customFormat="1" ht="19.2" customHeight="1">
      <c r="A45" s="355"/>
      <c r="B45" s="356" t="s">
        <v>962</v>
      </c>
      <c r="C45" s="361"/>
      <c r="D45" s="356"/>
      <c r="E45" s="235"/>
      <c r="F45" s="355"/>
      <c r="G45" s="357"/>
      <c r="H45" s="356"/>
      <c r="I45" s="356"/>
      <c r="J45" s="355"/>
      <c r="K45" s="355"/>
      <c r="L45" s="355"/>
      <c r="M45" s="355"/>
      <c r="N45" s="355"/>
      <c r="O45" s="358"/>
      <c r="P45" s="355"/>
      <c r="Q45" s="355"/>
      <c r="R45" s="355"/>
      <c r="S45" s="355"/>
      <c r="T45" s="355"/>
      <c r="U45" s="359"/>
    </row>
    <row r="46" spans="1:21" s="6" customFormat="1" ht="31.2" customHeight="1">
      <c r="A46" s="181">
        <v>1</v>
      </c>
      <c r="B46" s="106" t="s">
        <v>963</v>
      </c>
      <c r="C46" s="360" t="s">
        <v>964</v>
      </c>
      <c r="D46" s="106" t="s">
        <v>965</v>
      </c>
      <c r="E46" s="217" t="s">
        <v>966</v>
      </c>
      <c r="F46" s="181" t="s">
        <v>967</v>
      </c>
      <c r="G46" s="353"/>
      <c r="H46" s="106"/>
      <c r="I46" s="106">
        <v>1969</v>
      </c>
      <c r="J46" s="181"/>
      <c r="K46" s="181"/>
      <c r="L46" s="181">
        <v>0</v>
      </c>
      <c r="M46" s="181"/>
      <c r="N46" s="181"/>
      <c r="O46" s="354"/>
      <c r="P46" s="181"/>
      <c r="Q46" s="181"/>
      <c r="R46" s="181" t="s">
        <v>1270</v>
      </c>
      <c r="S46" s="181" t="s">
        <v>1239</v>
      </c>
      <c r="T46" s="181"/>
      <c r="U46" s="318"/>
    </row>
    <row r="47" spans="1:21" s="6" customFormat="1" ht="33" customHeight="1">
      <c r="A47" s="181">
        <v>2</v>
      </c>
      <c r="B47" s="181" t="s">
        <v>968</v>
      </c>
      <c r="C47" s="181" t="s">
        <v>969</v>
      </c>
      <c r="D47" s="181" t="s">
        <v>970</v>
      </c>
      <c r="E47" s="194" t="s">
        <v>971</v>
      </c>
      <c r="F47" s="181" t="s">
        <v>972</v>
      </c>
      <c r="G47" s="353"/>
      <c r="H47" s="181">
        <v>1598</v>
      </c>
      <c r="I47" s="181">
        <v>1997</v>
      </c>
      <c r="J47" s="181"/>
      <c r="K47" s="181"/>
      <c r="L47" s="181">
        <v>5</v>
      </c>
      <c r="M47" s="181"/>
      <c r="N47" s="181"/>
      <c r="O47" s="354"/>
      <c r="P47" s="181"/>
      <c r="Q47" s="181"/>
      <c r="R47" s="181" t="s">
        <v>1278</v>
      </c>
      <c r="S47" s="181" t="s">
        <v>1249</v>
      </c>
      <c r="T47" s="181"/>
      <c r="U47" s="318"/>
    </row>
    <row r="48" spans="1:21" s="6" customFormat="1" ht="25.2" customHeight="1">
      <c r="A48" s="181">
        <v>3</v>
      </c>
      <c r="B48" s="181" t="s">
        <v>927</v>
      </c>
      <c r="C48" s="181" t="s">
        <v>973</v>
      </c>
      <c r="D48" s="181" t="s">
        <v>974</v>
      </c>
      <c r="E48" s="194" t="s">
        <v>975</v>
      </c>
      <c r="F48" s="181" t="s">
        <v>917</v>
      </c>
      <c r="G48" s="353"/>
      <c r="H48" s="181"/>
      <c r="I48" s="181">
        <v>2009</v>
      </c>
      <c r="J48" s="181"/>
      <c r="K48" s="181"/>
      <c r="L48" s="181">
        <v>0</v>
      </c>
      <c r="M48" s="181"/>
      <c r="N48" s="181"/>
      <c r="O48" s="354"/>
      <c r="P48" s="181"/>
      <c r="Q48" s="181"/>
      <c r="R48" s="181" t="s">
        <v>1279</v>
      </c>
      <c r="S48" s="181" t="s">
        <v>1250</v>
      </c>
      <c r="T48" s="181"/>
      <c r="U48" s="318"/>
    </row>
    <row r="49" spans="1:21" s="6" customFormat="1" ht="26.4" customHeight="1">
      <c r="A49" s="181">
        <v>4</v>
      </c>
      <c r="B49" s="106" t="s">
        <v>882</v>
      </c>
      <c r="C49" s="360" t="s">
        <v>976</v>
      </c>
      <c r="D49" s="181" t="s">
        <v>977</v>
      </c>
      <c r="E49" s="194" t="s">
        <v>978</v>
      </c>
      <c r="F49" s="181" t="s">
        <v>961</v>
      </c>
      <c r="G49" s="353">
        <v>23000</v>
      </c>
      <c r="H49" s="181">
        <v>1968</v>
      </c>
      <c r="I49" s="181">
        <v>1993</v>
      </c>
      <c r="J49" s="181" t="s">
        <v>979</v>
      </c>
      <c r="K49" s="181"/>
      <c r="L49" s="181">
        <v>9</v>
      </c>
      <c r="M49" s="181">
        <v>915</v>
      </c>
      <c r="N49" s="181">
        <v>2665</v>
      </c>
      <c r="O49" s="362">
        <v>511605</v>
      </c>
      <c r="P49" s="181"/>
      <c r="Q49" s="317">
        <v>25000</v>
      </c>
      <c r="R49" s="181" t="s">
        <v>1280</v>
      </c>
      <c r="S49" s="181" t="s">
        <v>1251</v>
      </c>
      <c r="T49" s="181" t="s">
        <v>911</v>
      </c>
      <c r="U49" s="318" t="s">
        <v>1252</v>
      </c>
    </row>
    <row r="50" spans="1:21" s="6" customFormat="1" ht="16.95" customHeight="1">
      <c r="A50" s="355"/>
      <c r="B50" s="356" t="s">
        <v>980</v>
      </c>
      <c r="C50" s="361"/>
      <c r="D50" s="355"/>
      <c r="E50" s="224"/>
      <c r="F50" s="355"/>
      <c r="G50" s="357"/>
      <c r="H50" s="355"/>
      <c r="I50" s="355"/>
      <c r="J50" s="355"/>
      <c r="K50" s="355"/>
      <c r="L50" s="355"/>
      <c r="M50" s="355"/>
      <c r="N50" s="355"/>
      <c r="O50" s="358"/>
      <c r="P50" s="355"/>
      <c r="Q50" s="355"/>
      <c r="R50" s="355"/>
      <c r="S50" s="355"/>
      <c r="T50" s="355"/>
      <c r="U50" s="359"/>
    </row>
    <row r="51" spans="1:21" s="6" customFormat="1" ht="34.200000000000003" customHeight="1">
      <c r="A51" s="181">
        <v>1</v>
      </c>
      <c r="B51" s="181" t="s">
        <v>906</v>
      </c>
      <c r="C51" s="181" t="s">
        <v>907</v>
      </c>
      <c r="D51" s="181" t="s">
        <v>965</v>
      </c>
      <c r="E51" s="194" t="s">
        <v>981</v>
      </c>
      <c r="F51" s="181" t="s">
        <v>910</v>
      </c>
      <c r="G51" s="353"/>
      <c r="H51" s="181"/>
      <c r="I51" s="181">
        <v>1979</v>
      </c>
      <c r="J51" s="181"/>
      <c r="K51" s="181"/>
      <c r="L51" s="181">
        <v>0</v>
      </c>
      <c r="M51" s="181"/>
      <c r="N51" s="181"/>
      <c r="O51" s="354"/>
      <c r="P51" s="181"/>
      <c r="Q51" s="181"/>
      <c r="R51" s="181" t="s">
        <v>1270</v>
      </c>
      <c r="S51" s="181" t="s">
        <v>1239</v>
      </c>
      <c r="T51" s="181"/>
      <c r="U51" s="318"/>
    </row>
    <row r="52" spans="1:21" s="6" customFormat="1" ht="25.2" customHeight="1">
      <c r="A52" s="181">
        <v>2</v>
      </c>
      <c r="B52" s="106" t="s">
        <v>882</v>
      </c>
      <c r="C52" s="360" t="s">
        <v>982</v>
      </c>
      <c r="D52" s="181" t="s">
        <v>983</v>
      </c>
      <c r="E52" s="194" t="s">
        <v>984</v>
      </c>
      <c r="F52" s="181" t="s">
        <v>961</v>
      </c>
      <c r="G52" s="353">
        <v>7300</v>
      </c>
      <c r="H52" s="181">
        <v>1998</v>
      </c>
      <c r="I52" s="181">
        <v>1993</v>
      </c>
      <c r="J52" s="181" t="s">
        <v>985</v>
      </c>
      <c r="K52" s="181"/>
      <c r="L52" s="181">
        <v>8</v>
      </c>
      <c r="M52" s="181">
        <v>565</v>
      </c>
      <c r="N52" s="181">
        <v>2565</v>
      </c>
      <c r="O52" s="362">
        <v>409052</v>
      </c>
      <c r="P52" s="181"/>
      <c r="Q52" s="352">
        <f>4000+G52</f>
        <v>11300</v>
      </c>
      <c r="R52" s="181" t="s">
        <v>1280</v>
      </c>
      <c r="S52" s="181" t="s">
        <v>1251</v>
      </c>
      <c r="T52" s="181" t="s">
        <v>911</v>
      </c>
      <c r="U52" s="318" t="s">
        <v>1252</v>
      </c>
    </row>
    <row r="53" spans="1:21" s="6" customFormat="1" ht="16.8" customHeight="1">
      <c r="A53" s="355"/>
      <c r="B53" s="356" t="s">
        <v>986</v>
      </c>
      <c r="C53" s="361"/>
      <c r="D53" s="355"/>
      <c r="E53" s="224"/>
      <c r="F53" s="355"/>
      <c r="G53" s="357"/>
      <c r="H53" s="355"/>
      <c r="I53" s="355"/>
      <c r="J53" s="355"/>
      <c r="K53" s="355"/>
      <c r="L53" s="355"/>
      <c r="M53" s="355"/>
      <c r="N53" s="355"/>
      <c r="O53" s="358"/>
      <c r="P53" s="355"/>
      <c r="Q53" s="355"/>
      <c r="R53" s="355"/>
      <c r="S53" s="355"/>
      <c r="T53" s="355"/>
      <c r="U53" s="359"/>
    </row>
    <row r="54" spans="1:21" s="6" customFormat="1" ht="26.4">
      <c r="A54" s="181">
        <v>1</v>
      </c>
      <c r="B54" s="181" t="s">
        <v>858</v>
      </c>
      <c r="C54" s="181" t="s">
        <v>951</v>
      </c>
      <c r="D54" s="181" t="s">
        <v>952</v>
      </c>
      <c r="E54" s="194" t="s">
        <v>953</v>
      </c>
      <c r="F54" s="181" t="s">
        <v>921</v>
      </c>
      <c r="G54" s="353">
        <v>25000</v>
      </c>
      <c r="H54" s="181">
        <v>2402</v>
      </c>
      <c r="I54" s="181">
        <v>2002</v>
      </c>
      <c r="J54" s="80"/>
      <c r="K54" s="80"/>
      <c r="L54" s="181">
        <v>6</v>
      </c>
      <c r="M54" s="181"/>
      <c r="N54" s="181"/>
      <c r="O54" s="354"/>
      <c r="P54" s="181"/>
      <c r="Q54" s="352">
        <v>33000</v>
      </c>
      <c r="R54" s="181" t="s">
        <v>1270</v>
      </c>
      <c r="S54" s="181" t="s">
        <v>1239</v>
      </c>
      <c r="T54" s="181" t="s">
        <v>1281</v>
      </c>
      <c r="U54" s="318" t="s">
        <v>1253</v>
      </c>
    </row>
    <row r="55" spans="1:21" ht="16.2" customHeight="1">
      <c r="A55" s="221"/>
      <c r="B55" s="221" t="s">
        <v>990</v>
      </c>
      <c r="C55" s="221"/>
      <c r="D55" s="221"/>
      <c r="E55" s="224"/>
      <c r="F55" s="221"/>
      <c r="G55" s="236"/>
      <c r="H55" s="221"/>
      <c r="I55" s="221"/>
      <c r="J55" s="221"/>
      <c r="K55" s="221"/>
      <c r="L55" s="221"/>
      <c r="M55" s="221"/>
      <c r="N55" s="221"/>
      <c r="O55" s="227"/>
      <c r="P55" s="221"/>
      <c r="Q55" s="221"/>
      <c r="R55" s="221"/>
      <c r="S55" s="221"/>
      <c r="T55" s="221"/>
      <c r="U55" s="260"/>
    </row>
    <row r="56" spans="1:21" ht="25.2" customHeight="1">
      <c r="A56" s="193">
        <v>1</v>
      </c>
      <c r="B56" s="193" t="s">
        <v>858</v>
      </c>
      <c r="C56" s="193" t="s">
        <v>936</v>
      </c>
      <c r="D56" s="193" t="s">
        <v>991</v>
      </c>
      <c r="E56" s="194" t="s">
        <v>992</v>
      </c>
      <c r="F56" s="193" t="s">
        <v>935</v>
      </c>
      <c r="G56" s="218"/>
      <c r="H56" s="193">
        <v>1998</v>
      </c>
      <c r="I56" s="193">
        <v>1999</v>
      </c>
      <c r="J56" s="194"/>
      <c r="K56" s="194"/>
      <c r="L56" s="193">
        <v>6</v>
      </c>
      <c r="M56" s="193"/>
      <c r="N56" s="193"/>
      <c r="O56" s="213"/>
      <c r="P56" s="193"/>
      <c r="Q56" s="193"/>
      <c r="R56" s="193" t="s">
        <v>1279</v>
      </c>
      <c r="S56" s="193" t="s">
        <v>1250</v>
      </c>
      <c r="T56" s="193"/>
      <c r="U56" s="259"/>
    </row>
    <row r="57" spans="1:21" ht="15.6" customHeight="1">
      <c r="A57" s="221"/>
      <c r="B57" s="234" t="s">
        <v>993</v>
      </c>
      <c r="C57" s="223"/>
      <c r="D57" s="221"/>
      <c r="E57" s="224"/>
      <c r="F57" s="221"/>
      <c r="G57" s="236"/>
      <c r="H57" s="221"/>
      <c r="I57" s="221"/>
      <c r="J57" s="221"/>
      <c r="K57" s="221"/>
      <c r="L57" s="221"/>
      <c r="M57" s="221"/>
      <c r="N57" s="221"/>
      <c r="O57" s="234"/>
      <c r="P57" s="221"/>
      <c r="Q57" s="221"/>
      <c r="R57" s="221"/>
      <c r="S57" s="221"/>
      <c r="T57" s="221"/>
      <c r="U57" s="260"/>
    </row>
    <row r="58" spans="1:21" s="413" customFormat="1" ht="25.2" customHeight="1">
      <c r="A58" s="193">
        <v>1</v>
      </c>
      <c r="B58" s="193" t="s">
        <v>922</v>
      </c>
      <c r="C58" s="193">
        <v>4</v>
      </c>
      <c r="D58" s="237" t="s">
        <v>994</v>
      </c>
      <c r="E58" s="194" t="s">
        <v>995</v>
      </c>
      <c r="F58" s="193" t="s">
        <v>926</v>
      </c>
      <c r="G58" s="238">
        <v>15171</v>
      </c>
      <c r="H58" s="193">
        <v>11100</v>
      </c>
      <c r="I58" s="193">
        <v>1983</v>
      </c>
      <c r="J58" s="193"/>
      <c r="K58" s="197"/>
      <c r="L58" s="193">
        <v>2</v>
      </c>
      <c r="M58" s="193"/>
      <c r="N58" s="197"/>
      <c r="O58" s="213"/>
      <c r="P58" s="193"/>
      <c r="Q58" s="193"/>
      <c r="R58" s="193" t="s">
        <v>1270</v>
      </c>
      <c r="S58" s="193" t="s">
        <v>1239</v>
      </c>
      <c r="T58" s="193"/>
      <c r="U58" s="259"/>
    </row>
  </sheetData>
  <mergeCells count="24">
    <mergeCell ref="R3:S4"/>
    <mergeCell ref="T3:U4"/>
    <mergeCell ref="A6:M6"/>
    <mergeCell ref="I3:I5"/>
    <mergeCell ref="J3:J5"/>
    <mergeCell ref="K3:K5"/>
    <mergeCell ref="L3:L5"/>
    <mergeCell ref="M3:M5"/>
    <mergeCell ref="N3:N5"/>
    <mergeCell ref="A10:M10"/>
    <mergeCell ref="A12:M12"/>
    <mergeCell ref="A15:M15"/>
    <mergeCell ref="O3:O5"/>
    <mergeCell ref="P3:P5"/>
    <mergeCell ref="J1:K1"/>
    <mergeCell ref="A2:K2"/>
    <mergeCell ref="A3:A5"/>
    <mergeCell ref="B3:B5"/>
    <mergeCell ref="C3:C5"/>
    <mergeCell ref="D3:D5"/>
    <mergeCell ref="E3:E5"/>
    <mergeCell ref="F3:F5"/>
    <mergeCell ref="G3:G4"/>
    <mergeCell ref="H3:H5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11" max="5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34"/>
  <sheetViews>
    <sheetView view="pageBreakPreview" zoomScaleSheetLayoutView="100" workbookViewId="0">
      <selection activeCell="B1" sqref="B1"/>
    </sheetView>
  </sheetViews>
  <sheetFormatPr defaultRowHeight="13.2"/>
  <cols>
    <col min="1" max="1" width="4.109375" style="11" customWidth="1"/>
    <col min="2" max="2" width="53.33203125" customWidth="1"/>
    <col min="3" max="3" width="37.5546875" customWidth="1"/>
  </cols>
  <sheetData>
    <row r="1" spans="1:4">
      <c r="B1" s="3" t="s">
        <v>1286</v>
      </c>
    </row>
    <row r="2" spans="1:4" ht="38.25" customHeight="1">
      <c r="A2" s="484" t="s">
        <v>628</v>
      </c>
      <c r="B2" s="484"/>
      <c r="C2" s="484"/>
      <c r="D2" s="13"/>
    </row>
    <row r="3" spans="1:4" ht="9" customHeight="1">
      <c r="A3" s="12"/>
      <c r="B3" s="12"/>
      <c r="C3" s="12"/>
      <c r="D3" s="13"/>
    </row>
    <row r="4" spans="1:4" s="33" customFormat="1" ht="30.75" customHeight="1">
      <c r="A4" s="18" t="s">
        <v>9</v>
      </c>
      <c r="B4" s="18" t="s">
        <v>16</v>
      </c>
      <c r="C4" s="32" t="s">
        <v>17</v>
      </c>
    </row>
    <row r="5" spans="1:4" s="33" customFormat="1" ht="17.25" customHeight="1">
      <c r="A5" s="485" t="s">
        <v>50</v>
      </c>
      <c r="B5" s="486"/>
      <c r="C5" s="487"/>
    </row>
    <row r="6" spans="1:4" s="33" customFormat="1" ht="30.75" customHeight="1">
      <c r="A6" s="34">
        <v>1</v>
      </c>
      <c r="B6" s="92" t="s">
        <v>408</v>
      </c>
      <c r="C6" s="93" t="s">
        <v>409</v>
      </c>
    </row>
    <row r="7" spans="1:4" s="33" customFormat="1" ht="18" customHeight="1">
      <c r="A7" s="34">
        <v>2</v>
      </c>
      <c r="B7" s="92" t="s">
        <v>404</v>
      </c>
      <c r="C7" s="94" t="s">
        <v>410</v>
      </c>
    </row>
    <row r="8" spans="1:4" s="33" customFormat="1" ht="18" customHeight="1">
      <c r="A8" s="34">
        <v>3</v>
      </c>
      <c r="B8" s="92" t="s">
        <v>405</v>
      </c>
      <c r="C8" s="94" t="s">
        <v>411</v>
      </c>
    </row>
    <row r="9" spans="1:4" s="33" customFormat="1" ht="18" customHeight="1">
      <c r="A9" s="34">
        <v>4</v>
      </c>
      <c r="B9" s="92" t="s">
        <v>406</v>
      </c>
      <c r="C9" s="94" t="s">
        <v>412</v>
      </c>
    </row>
    <row r="10" spans="1:4" s="33" customFormat="1" ht="18" customHeight="1">
      <c r="A10" s="34">
        <v>5</v>
      </c>
      <c r="B10" s="92" t="s">
        <v>407</v>
      </c>
      <c r="C10" s="94" t="s">
        <v>413</v>
      </c>
    </row>
    <row r="11" spans="1:4" s="33" customFormat="1" ht="18" customHeight="1">
      <c r="A11" s="34">
        <v>6</v>
      </c>
      <c r="B11" s="92" t="s">
        <v>666</v>
      </c>
      <c r="C11" s="95"/>
    </row>
    <row r="12" spans="1:4" s="33" customFormat="1" ht="18" customHeight="1">
      <c r="A12" s="34">
        <v>7</v>
      </c>
      <c r="B12" s="92" t="s">
        <v>710</v>
      </c>
      <c r="C12" s="94" t="s">
        <v>711</v>
      </c>
    </row>
    <row r="13" spans="1:4" s="33" customFormat="1" ht="17.25" customHeight="1">
      <c r="A13" s="485" t="s">
        <v>59</v>
      </c>
      <c r="B13" s="486"/>
      <c r="C13" s="487"/>
    </row>
    <row r="14" spans="1:4" s="33" customFormat="1" ht="35.4" customHeight="1">
      <c r="A14" s="34">
        <v>1</v>
      </c>
      <c r="B14" s="132" t="s">
        <v>517</v>
      </c>
      <c r="C14" s="94" t="s">
        <v>589</v>
      </c>
    </row>
    <row r="15" spans="1:4" s="33" customFormat="1" ht="17.25" customHeight="1">
      <c r="A15" s="485" t="s">
        <v>627</v>
      </c>
      <c r="B15" s="486"/>
      <c r="C15" s="487"/>
    </row>
    <row r="16" spans="1:4" s="33" customFormat="1" ht="19.5" customHeight="1">
      <c r="A16" s="34">
        <v>1</v>
      </c>
      <c r="B16" s="92" t="s">
        <v>529</v>
      </c>
      <c r="C16" s="94" t="s">
        <v>238</v>
      </c>
    </row>
    <row r="17" spans="1:3" s="33" customFormat="1" ht="26.4">
      <c r="A17" s="133">
        <v>2</v>
      </c>
      <c r="B17" s="92" t="s">
        <v>705</v>
      </c>
      <c r="C17" s="94" t="s">
        <v>706</v>
      </c>
    </row>
    <row r="18" spans="1:3" s="33" customFormat="1" ht="24.6" customHeight="1">
      <c r="A18" s="485" t="s">
        <v>605</v>
      </c>
      <c r="B18" s="486"/>
      <c r="C18" s="487"/>
    </row>
    <row r="19" spans="1:3" s="33" customFormat="1" ht="20.399999999999999" customHeight="1">
      <c r="A19" s="34">
        <v>1</v>
      </c>
      <c r="B19" s="132" t="s">
        <v>1023</v>
      </c>
      <c r="C19" s="21" t="s">
        <v>1024</v>
      </c>
    </row>
    <row r="20" spans="1:3" s="33" customFormat="1" ht="17.25" customHeight="1">
      <c r="A20" s="485" t="s">
        <v>626</v>
      </c>
      <c r="B20" s="486"/>
      <c r="C20" s="487"/>
    </row>
    <row r="21" spans="1:3" s="33" customFormat="1" ht="18" customHeight="1">
      <c r="A21" s="34">
        <v>1</v>
      </c>
      <c r="B21" s="92" t="s">
        <v>536</v>
      </c>
      <c r="C21" s="93" t="s">
        <v>537</v>
      </c>
    </row>
    <row r="22" spans="1:3" s="33" customFormat="1" ht="17.25" customHeight="1">
      <c r="A22" s="483" t="s">
        <v>73</v>
      </c>
      <c r="B22" s="483"/>
      <c r="C22" s="483"/>
    </row>
    <row r="23" spans="1:3" s="33" customFormat="1" ht="30.75" customHeight="1">
      <c r="A23" s="34">
        <v>1</v>
      </c>
      <c r="B23" s="92" t="s">
        <v>547</v>
      </c>
      <c r="C23" s="94" t="s">
        <v>584</v>
      </c>
    </row>
    <row r="24" spans="1:3" s="33" customFormat="1" ht="22.2" customHeight="1">
      <c r="A24" s="485" t="s">
        <v>625</v>
      </c>
      <c r="B24" s="486"/>
      <c r="C24" s="487"/>
    </row>
    <row r="25" spans="1:3" s="33" customFormat="1" ht="31.5" customHeight="1">
      <c r="A25" s="34">
        <v>1</v>
      </c>
      <c r="B25" s="24" t="s">
        <v>716</v>
      </c>
      <c r="C25" s="24" t="s">
        <v>717</v>
      </c>
    </row>
    <row r="26" spans="1:3" s="33" customFormat="1" ht="22.95" customHeight="1">
      <c r="A26" s="133">
        <v>2</v>
      </c>
      <c r="B26" s="134" t="s">
        <v>718</v>
      </c>
      <c r="C26" s="24" t="s">
        <v>717</v>
      </c>
    </row>
    <row r="27" spans="1:3" s="33" customFormat="1" ht="31.5" customHeight="1">
      <c r="A27" s="24">
        <v>3</v>
      </c>
      <c r="B27" s="135" t="s">
        <v>719</v>
      </c>
      <c r="C27" s="24" t="s">
        <v>545</v>
      </c>
    </row>
    <row r="28" spans="1:3" s="33" customFormat="1">
      <c r="A28" s="480" t="s">
        <v>669</v>
      </c>
      <c r="B28" s="481"/>
      <c r="C28" s="482"/>
    </row>
    <row r="29" spans="1:3" s="33" customFormat="1" ht="24.6" customHeight="1">
      <c r="A29" s="24">
        <v>1</v>
      </c>
      <c r="B29" s="24" t="s">
        <v>488</v>
      </c>
      <c r="C29" s="24" t="s">
        <v>672</v>
      </c>
    </row>
    <row r="30" spans="1:3" s="33" customFormat="1">
      <c r="A30" s="96"/>
    </row>
    <row r="31" spans="1:3" s="33" customFormat="1">
      <c r="A31" s="96"/>
    </row>
    <row r="32" spans="1:3" s="33" customFormat="1">
      <c r="A32" s="96"/>
    </row>
    <row r="33" spans="1:1" s="33" customFormat="1">
      <c r="A33" s="96"/>
    </row>
    <row r="34" spans="1:1" s="33" customFormat="1">
      <c r="A34" s="96"/>
    </row>
  </sheetData>
  <mergeCells count="9">
    <mergeCell ref="A28:C28"/>
    <mergeCell ref="A22:C22"/>
    <mergeCell ref="A2:C2"/>
    <mergeCell ref="A5:C5"/>
    <mergeCell ref="A13:C13"/>
    <mergeCell ref="A15:C15"/>
    <mergeCell ref="A20:C20"/>
    <mergeCell ref="A24:C24"/>
    <mergeCell ref="A18:C18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151DE-4B5B-40F3-9EA4-3493587C2A0B}">
  <dimension ref="A1:L66"/>
  <sheetViews>
    <sheetView view="pageBreakPreview" zoomScale="70" zoomScaleNormal="100" zoomScaleSheetLayoutView="70" workbookViewId="0">
      <selection activeCell="Q63" sqref="P63:Q64"/>
    </sheetView>
  </sheetViews>
  <sheetFormatPr defaultRowHeight="13.2"/>
  <cols>
    <col min="1" max="1" width="5.109375" style="398" customWidth="1"/>
    <col min="2" max="2" width="18.5546875" style="398" customWidth="1"/>
    <col min="3" max="3" width="17.33203125" style="398" customWidth="1"/>
    <col min="4" max="4" width="16.44140625" style="398" customWidth="1"/>
    <col min="5" max="5" width="11.6640625" style="399" customWidth="1"/>
    <col min="6" max="6" width="51.21875" style="398" customWidth="1"/>
    <col min="7" max="7" width="11.77734375" style="398" customWidth="1"/>
    <col min="8" max="8" width="14.5546875" style="398" customWidth="1"/>
    <col min="9" max="9" width="13.33203125" style="399" bestFit="1" customWidth="1"/>
    <col min="10" max="10" width="26.33203125" style="398" customWidth="1"/>
    <col min="11" max="11" width="13.33203125" style="400" customWidth="1"/>
    <col min="12" max="12" width="14.21875" style="400" bestFit="1" customWidth="1"/>
    <col min="13" max="16384" width="8.88671875" style="398"/>
  </cols>
  <sheetData>
    <row r="1" spans="1:12" ht="13.8" thickBot="1">
      <c r="B1" s="412" t="s">
        <v>1287</v>
      </c>
    </row>
    <row r="2" spans="1:12" ht="51.6" customHeight="1" thickBot="1">
      <c r="A2" s="488" t="s">
        <v>1288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90"/>
    </row>
    <row r="3" spans="1:12" s="404" customFormat="1" ht="26.4" customHeight="1">
      <c r="A3" s="401" t="s">
        <v>1126</v>
      </c>
      <c r="B3" s="401" t="s">
        <v>1127</v>
      </c>
      <c r="C3" s="401" t="s">
        <v>1128</v>
      </c>
      <c r="D3" s="401" t="s">
        <v>1129</v>
      </c>
      <c r="E3" s="402" t="s">
        <v>1130</v>
      </c>
      <c r="F3" s="401" t="s">
        <v>1131</v>
      </c>
      <c r="G3" s="401" t="s">
        <v>1132</v>
      </c>
      <c r="H3" s="401" t="s">
        <v>1133</v>
      </c>
      <c r="I3" s="402" t="s">
        <v>1134</v>
      </c>
      <c r="J3" s="401" t="s">
        <v>1135</v>
      </c>
      <c r="K3" s="403" t="s">
        <v>1136</v>
      </c>
      <c r="L3" s="403" t="s">
        <v>1137</v>
      </c>
    </row>
    <row r="4" spans="1:12" s="405" customFormat="1" ht="30.6" customHeight="1">
      <c r="A4" s="406">
        <v>1</v>
      </c>
      <c r="B4" s="328" t="s">
        <v>1177</v>
      </c>
      <c r="C4" s="328" t="s">
        <v>1143</v>
      </c>
      <c r="D4" s="328" t="s">
        <v>1144</v>
      </c>
      <c r="E4" s="407">
        <v>43123</v>
      </c>
      <c r="F4" s="406"/>
      <c r="G4" s="406" t="s">
        <v>1141</v>
      </c>
      <c r="H4" s="406" t="s">
        <v>1142</v>
      </c>
      <c r="I4" s="407"/>
      <c r="J4" s="406"/>
      <c r="K4" s="408"/>
      <c r="L4" s="408">
        <v>1882.52</v>
      </c>
    </row>
    <row r="5" spans="1:12" s="405" customFormat="1" ht="26.4">
      <c r="A5" s="406">
        <v>2</v>
      </c>
      <c r="B5" s="406" t="s">
        <v>46</v>
      </c>
      <c r="C5" s="406" t="s">
        <v>46</v>
      </c>
      <c r="D5" s="406" t="s">
        <v>1178</v>
      </c>
      <c r="E5" s="407">
        <v>43321</v>
      </c>
      <c r="F5" s="406" t="s">
        <v>1181</v>
      </c>
      <c r="G5" s="406" t="s">
        <v>1141</v>
      </c>
      <c r="H5" s="406" t="s">
        <v>1142</v>
      </c>
      <c r="I5" s="407">
        <v>43354</v>
      </c>
      <c r="J5" s="406" t="s">
        <v>1182</v>
      </c>
      <c r="K5" s="408"/>
      <c r="L5" s="408">
        <v>2593</v>
      </c>
    </row>
    <row r="6" spans="1:12" s="405" customFormat="1" ht="26.4">
      <c r="A6" s="406">
        <v>3</v>
      </c>
      <c r="B6" s="406" t="s">
        <v>46</v>
      </c>
      <c r="C6" s="406" t="s">
        <v>46</v>
      </c>
      <c r="D6" s="406" t="s">
        <v>1178</v>
      </c>
      <c r="E6" s="407">
        <v>43304</v>
      </c>
      <c r="F6" s="406" t="s">
        <v>1183</v>
      </c>
      <c r="G6" s="406" t="s">
        <v>1141</v>
      </c>
      <c r="H6" s="406" t="s">
        <v>1142</v>
      </c>
      <c r="I6" s="407">
        <v>43325</v>
      </c>
      <c r="J6" s="406" t="s">
        <v>1180</v>
      </c>
      <c r="K6" s="408"/>
      <c r="L6" s="408">
        <v>1372.93</v>
      </c>
    </row>
    <row r="7" spans="1:12" s="405" customFormat="1" ht="26.4">
      <c r="A7" s="406">
        <v>4</v>
      </c>
      <c r="B7" s="406" t="s">
        <v>629</v>
      </c>
      <c r="C7" s="406" t="s">
        <v>629</v>
      </c>
      <c r="D7" s="406" t="s">
        <v>1171</v>
      </c>
      <c r="E7" s="407">
        <v>43281</v>
      </c>
      <c r="F7" s="406" t="s">
        <v>1172</v>
      </c>
      <c r="G7" s="406" t="s">
        <v>1141</v>
      </c>
      <c r="H7" s="406" t="s">
        <v>1142</v>
      </c>
      <c r="I7" s="407">
        <v>43306</v>
      </c>
      <c r="J7" s="406" t="s">
        <v>1170</v>
      </c>
      <c r="K7" s="408"/>
      <c r="L7" s="408">
        <v>228</v>
      </c>
    </row>
    <row r="8" spans="1:12" s="405" customFormat="1" ht="26.4">
      <c r="A8" s="406">
        <v>5</v>
      </c>
      <c r="B8" s="406" t="s">
        <v>46</v>
      </c>
      <c r="C8" s="406" t="s">
        <v>46</v>
      </c>
      <c r="D8" s="406" t="s">
        <v>1178</v>
      </c>
      <c r="E8" s="407">
        <v>43331</v>
      </c>
      <c r="F8" s="406" t="s">
        <v>1184</v>
      </c>
      <c r="G8" s="406" t="s">
        <v>1141</v>
      </c>
      <c r="H8" s="406" t="s">
        <v>1142</v>
      </c>
      <c r="I8" s="407">
        <v>43362</v>
      </c>
      <c r="J8" s="406" t="s">
        <v>1185</v>
      </c>
      <c r="K8" s="408"/>
      <c r="L8" s="408">
        <v>247</v>
      </c>
    </row>
    <row r="9" spans="1:12" s="405" customFormat="1" ht="26.4">
      <c r="A9" s="406">
        <v>6</v>
      </c>
      <c r="B9" s="406" t="s">
        <v>46</v>
      </c>
      <c r="C9" s="406" t="s">
        <v>46</v>
      </c>
      <c r="D9" s="406" t="s">
        <v>1178</v>
      </c>
      <c r="E9" s="407">
        <v>43379</v>
      </c>
      <c r="F9" s="406" t="s">
        <v>1186</v>
      </c>
      <c r="G9" s="406" t="s">
        <v>1141</v>
      </c>
      <c r="H9" s="406" t="s">
        <v>1142</v>
      </c>
      <c r="I9" s="407">
        <v>43399</v>
      </c>
      <c r="J9" s="406" t="s">
        <v>1182</v>
      </c>
      <c r="K9" s="408"/>
      <c r="L9" s="408">
        <v>3508</v>
      </c>
    </row>
    <row r="10" spans="1:12" s="405" customFormat="1" ht="25.2" customHeight="1">
      <c r="A10" s="406">
        <v>7</v>
      </c>
      <c r="B10" s="406"/>
      <c r="C10" s="328" t="s">
        <v>1143</v>
      </c>
      <c r="D10" s="406" t="s">
        <v>1151</v>
      </c>
      <c r="E10" s="407">
        <v>43369</v>
      </c>
      <c r="F10" s="328" t="s">
        <v>1221</v>
      </c>
      <c r="G10" s="406" t="s">
        <v>1141</v>
      </c>
      <c r="H10" s="406" t="s">
        <v>1142</v>
      </c>
      <c r="I10" s="407"/>
      <c r="J10" s="406"/>
      <c r="K10" s="408"/>
      <c r="L10" s="408">
        <v>1621</v>
      </c>
    </row>
    <row r="11" spans="1:12" s="405" customFormat="1" ht="40.200000000000003" customHeight="1">
      <c r="A11" s="406">
        <v>8</v>
      </c>
      <c r="B11" s="406" t="s">
        <v>1189</v>
      </c>
      <c r="C11" s="406" t="s">
        <v>1189</v>
      </c>
      <c r="D11" s="406" t="s">
        <v>1178</v>
      </c>
      <c r="E11" s="407">
        <v>43310</v>
      </c>
      <c r="F11" s="406" t="s">
        <v>1190</v>
      </c>
      <c r="G11" s="406" t="s">
        <v>1141</v>
      </c>
      <c r="H11" s="406" t="s">
        <v>1179</v>
      </c>
      <c r="I11" s="407">
        <v>43353</v>
      </c>
      <c r="J11" s="328" t="s">
        <v>1218</v>
      </c>
      <c r="K11" s="408"/>
      <c r="L11" s="408">
        <v>6828</v>
      </c>
    </row>
    <row r="12" spans="1:12" s="405" customFormat="1" ht="25.8" customHeight="1">
      <c r="A12" s="406">
        <v>9</v>
      </c>
      <c r="B12" s="406"/>
      <c r="C12" s="328" t="s">
        <v>1143</v>
      </c>
      <c r="D12" s="406" t="s">
        <v>1144</v>
      </c>
      <c r="E12" s="407">
        <v>43381</v>
      </c>
      <c r="F12" s="406"/>
      <c r="G12" s="406" t="s">
        <v>1141</v>
      </c>
      <c r="H12" s="406" t="s">
        <v>1179</v>
      </c>
      <c r="I12" s="407"/>
      <c r="J12" s="406"/>
      <c r="K12" s="408"/>
      <c r="L12" s="408">
        <v>313.17</v>
      </c>
    </row>
    <row r="13" spans="1:12" s="405" customFormat="1" ht="26.4">
      <c r="A13" s="406">
        <v>10</v>
      </c>
      <c r="B13" s="406"/>
      <c r="C13" s="328" t="s">
        <v>1143</v>
      </c>
      <c r="D13" s="406" t="s">
        <v>1151</v>
      </c>
      <c r="E13" s="407">
        <v>43304</v>
      </c>
      <c r="F13" s="328" t="s">
        <v>1221</v>
      </c>
      <c r="G13" s="406" t="s">
        <v>1141</v>
      </c>
      <c r="H13" s="406" t="s">
        <v>1147</v>
      </c>
      <c r="I13" s="407"/>
      <c r="J13" s="406"/>
      <c r="K13" s="408"/>
      <c r="L13" s="408">
        <v>0</v>
      </c>
    </row>
    <row r="14" spans="1:12" s="405" customFormat="1" ht="30.6" customHeight="1">
      <c r="A14" s="406">
        <v>11</v>
      </c>
      <c r="B14" s="406"/>
      <c r="C14" s="328" t="s">
        <v>1143</v>
      </c>
      <c r="D14" s="406" t="s">
        <v>1151</v>
      </c>
      <c r="E14" s="407">
        <v>43365</v>
      </c>
      <c r="F14" s="328" t="s">
        <v>1221</v>
      </c>
      <c r="G14" s="406" t="s">
        <v>1141</v>
      </c>
      <c r="H14" s="406" t="s">
        <v>1179</v>
      </c>
      <c r="I14" s="407"/>
      <c r="J14" s="406"/>
      <c r="K14" s="408"/>
      <c r="L14" s="408">
        <v>1401.97</v>
      </c>
    </row>
    <row r="15" spans="1:12" s="405" customFormat="1" ht="26.4">
      <c r="A15" s="406">
        <v>12</v>
      </c>
      <c r="B15" s="406"/>
      <c r="C15" s="406"/>
      <c r="D15" s="406" t="s">
        <v>1178</v>
      </c>
      <c r="E15" s="407">
        <v>43433</v>
      </c>
      <c r="F15" s="328" t="s">
        <v>1220</v>
      </c>
      <c r="G15" s="406" t="s">
        <v>1141</v>
      </c>
      <c r="H15" s="406" t="s">
        <v>1179</v>
      </c>
      <c r="I15" s="407"/>
      <c r="J15" s="406"/>
      <c r="K15" s="408"/>
      <c r="L15" s="408">
        <v>800</v>
      </c>
    </row>
    <row r="16" spans="1:12" s="405" customFormat="1" ht="39.6">
      <c r="A16" s="406">
        <v>13</v>
      </c>
      <c r="B16" s="406" t="s">
        <v>629</v>
      </c>
      <c r="C16" s="406" t="s">
        <v>629</v>
      </c>
      <c r="D16" s="406" t="s">
        <v>1178</v>
      </c>
      <c r="E16" s="407">
        <v>43221</v>
      </c>
      <c r="F16" s="406" t="s">
        <v>1191</v>
      </c>
      <c r="G16" s="406" t="s">
        <v>1141</v>
      </c>
      <c r="H16" s="406" t="s">
        <v>1142</v>
      </c>
      <c r="I16" s="407">
        <v>43244</v>
      </c>
      <c r="J16" s="406" t="s">
        <v>1180</v>
      </c>
      <c r="K16" s="408"/>
      <c r="L16" s="408">
        <v>1190</v>
      </c>
    </row>
    <row r="17" spans="1:12" s="405" customFormat="1" ht="26.4">
      <c r="A17" s="406">
        <v>14</v>
      </c>
      <c r="B17" s="406" t="s">
        <v>46</v>
      </c>
      <c r="C17" s="406" t="s">
        <v>1143</v>
      </c>
      <c r="D17" s="406" t="s">
        <v>1144</v>
      </c>
      <c r="E17" s="407">
        <v>43132</v>
      </c>
      <c r="F17" s="406" t="s">
        <v>1192</v>
      </c>
      <c r="G17" s="406" t="s">
        <v>1141</v>
      </c>
      <c r="H17" s="406" t="s">
        <v>1142</v>
      </c>
      <c r="I17" s="407">
        <v>43186</v>
      </c>
      <c r="J17" s="406"/>
      <c r="K17" s="408"/>
      <c r="L17" s="408">
        <v>913.66</v>
      </c>
    </row>
    <row r="18" spans="1:12" s="405" customFormat="1" ht="26.4">
      <c r="A18" s="406">
        <v>15</v>
      </c>
      <c r="B18" s="406" t="s">
        <v>46</v>
      </c>
      <c r="C18" s="406" t="s">
        <v>1143</v>
      </c>
      <c r="D18" s="406" t="s">
        <v>1144</v>
      </c>
      <c r="E18" s="407">
        <v>43154</v>
      </c>
      <c r="F18" s="406" t="s">
        <v>1193</v>
      </c>
      <c r="G18" s="406" t="s">
        <v>1141</v>
      </c>
      <c r="H18" s="406" t="s">
        <v>1142</v>
      </c>
      <c r="I18" s="407">
        <v>43195</v>
      </c>
      <c r="J18" s="406"/>
      <c r="K18" s="408"/>
      <c r="L18" s="408">
        <v>699.55</v>
      </c>
    </row>
    <row r="19" spans="1:12" s="405" customFormat="1" ht="26.4">
      <c r="A19" s="406">
        <v>16</v>
      </c>
      <c r="B19" s="406" t="s">
        <v>46</v>
      </c>
      <c r="C19" s="406" t="s">
        <v>1143</v>
      </c>
      <c r="D19" s="406" t="s">
        <v>1144</v>
      </c>
      <c r="E19" s="407">
        <v>43170</v>
      </c>
      <c r="F19" s="406" t="s">
        <v>1194</v>
      </c>
      <c r="G19" s="406" t="s">
        <v>1141</v>
      </c>
      <c r="H19" s="406" t="s">
        <v>1142</v>
      </c>
      <c r="I19" s="407">
        <v>43237</v>
      </c>
      <c r="J19" s="406"/>
      <c r="K19" s="408"/>
      <c r="L19" s="408">
        <v>350</v>
      </c>
    </row>
    <row r="20" spans="1:12" s="405" customFormat="1" ht="26.4">
      <c r="A20" s="406">
        <v>17</v>
      </c>
      <c r="B20" s="406" t="s">
        <v>46</v>
      </c>
      <c r="C20" s="406" t="s">
        <v>1143</v>
      </c>
      <c r="D20" s="406" t="s">
        <v>1144</v>
      </c>
      <c r="E20" s="407">
        <v>43219</v>
      </c>
      <c r="F20" s="406" t="s">
        <v>1195</v>
      </c>
      <c r="G20" s="406" t="s">
        <v>1141</v>
      </c>
      <c r="H20" s="406" t="s">
        <v>1147</v>
      </c>
      <c r="I20" s="407">
        <v>43241</v>
      </c>
      <c r="J20" s="406" t="s">
        <v>1196</v>
      </c>
      <c r="K20" s="408"/>
      <c r="L20" s="408">
        <v>0</v>
      </c>
    </row>
    <row r="21" spans="1:12" s="405" customFormat="1" ht="37.799999999999997" customHeight="1">
      <c r="A21" s="406">
        <v>18</v>
      </c>
      <c r="B21" s="406" t="s">
        <v>46</v>
      </c>
      <c r="C21" s="406" t="s">
        <v>1143</v>
      </c>
      <c r="D21" s="406" t="s">
        <v>1151</v>
      </c>
      <c r="E21" s="407">
        <v>43230</v>
      </c>
      <c r="F21" s="406" t="s">
        <v>1197</v>
      </c>
      <c r="G21" s="406" t="s">
        <v>1141</v>
      </c>
      <c r="H21" s="406" t="s">
        <v>1142</v>
      </c>
      <c r="I21" s="407">
        <v>43248</v>
      </c>
      <c r="J21" s="406"/>
      <c r="K21" s="408"/>
      <c r="L21" s="408">
        <v>389.43</v>
      </c>
    </row>
    <row r="22" spans="1:12" s="405" customFormat="1" ht="26.4">
      <c r="A22" s="406">
        <v>19</v>
      </c>
      <c r="B22" s="406" t="s">
        <v>46</v>
      </c>
      <c r="C22" s="406" t="s">
        <v>1143</v>
      </c>
      <c r="D22" s="406" t="s">
        <v>1144</v>
      </c>
      <c r="E22" s="407">
        <v>43239</v>
      </c>
      <c r="F22" s="406" t="s">
        <v>1198</v>
      </c>
      <c r="G22" s="406" t="s">
        <v>1141</v>
      </c>
      <c r="H22" s="406" t="s">
        <v>1142</v>
      </c>
      <c r="I22" s="407">
        <v>43256</v>
      </c>
      <c r="J22" s="406"/>
      <c r="K22" s="408"/>
      <c r="L22" s="408">
        <v>300</v>
      </c>
    </row>
    <row r="23" spans="1:12" s="405" customFormat="1" ht="66">
      <c r="A23" s="406">
        <v>20</v>
      </c>
      <c r="B23" s="406" t="s">
        <v>46</v>
      </c>
      <c r="C23" s="406" t="s">
        <v>1143</v>
      </c>
      <c r="D23" s="406" t="s">
        <v>1144</v>
      </c>
      <c r="E23" s="407">
        <v>43170</v>
      </c>
      <c r="F23" s="406" t="s">
        <v>1145</v>
      </c>
      <c r="G23" s="406" t="s">
        <v>1146</v>
      </c>
      <c r="H23" s="406" t="s">
        <v>1147</v>
      </c>
      <c r="I23" s="407">
        <v>43213</v>
      </c>
      <c r="J23" s="406" t="s">
        <v>1148</v>
      </c>
      <c r="K23" s="408">
        <v>5639.6</v>
      </c>
      <c r="L23" s="408">
        <v>0</v>
      </c>
    </row>
    <row r="24" spans="1:12" s="405" customFormat="1" ht="26.4">
      <c r="A24" s="406">
        <v>21</v>
      </c>
      <c r="B24" s="406" t="s">
        <v>46</v>
      </c>
      <c r="C24" s="406" t="s">
        <v>1143</v>
      </c>
      <c r="D24" s="406" t="s">
        <v>1144</v>
      </c>
      <c r="E24" s="407">
        <v>43272</v>
      </c>
      <c r="F24" s="406" t="s">
        <v>1199</v>
      </c>
      <c r="G24" s="406" t="s">
        <v>1141</v>
      </c>
      <c r="H24" s="406" t="s">
        <v>1147</v>
      </c>
      <c r="I24" s="407">
        <v>43346</v>
      </c>
      <c r="J24" s="406" t="s">
        <v>1200</v>
      </c>
      <c r="K24" s="408"/>
      <c r="L24" s="408">
        <v>0</v>
      </c>
    </row>
    <row r="25" spans="1:12" s="405" customFormat="1" ht="26.4">
      <c r="A25" s="406">
        <v>22</v>
      </c>
      <c r="B25" s="406" t="s">
        <v>46</v>
      </c>
      <c r="C25" s="406" t="s">
        <v>1143</v>
      </c>
      <c r="D25" s="406" t="s">
        <v>1144</v>
      </c>
      <c r="E25" s="407">
        <v>43309</v>
      </c>
      <c r="F25" s="406" t="s">
        <v>1201</v>
      </c>
      <c r="G25" s="406" t="s">
        <v>1141</v>
      </c>
      <c r="H25" s="406" t="s">
        <v>1142</v>
      </c>
      <c r="I25" s="407">
        <v>43339</v>
      </c>
      <c r="J25" s="406"/>
      <c r="K25" s="408"/>
      <c r="L25" s="408">
        <v>300</v>
      </c>
    </row>
    <row r="26" spans="1:12" s="405" customFormat="1" ht="24.6" customHeight="1">
      <c r="A26" s="406">
        <v>23</v>
      </c>
      <c r="B26" s="406" t="s">
        <v>46</v>
      </c>
      <c r="C26" s="406" t="s">
        <v>1143</v>
      </c>
      <c r="D26" s="406" t="s">
        <v>1151</v>
      </c>
      <c r="E26" s="407">
        <v>43299</v>
      </c>
      <c r="F26" s="406" t="s">
        <v>1202</v>
      </c>
      <c r="G26" s="406" t="s">
        <v>1141</v>
      </c>
      <c r="H26" s="406" t="s">
        <v>1147</v>
      </c>
      <c r="I26" s="407">
        <v>43368</v>
      </c>
      <c r="J26" s="406" t="s">
        <v>1200</v>
      </c>
      <c r="K26" s="408"/>
      <c r="L26" s="408">
        <v>0</v>
      </c>
    </row>
    <row r="27" spans="1:12" s="405" customFormat="1" ht="26.4">
      <c r="A27" s="406">
        <v>24</v>
      </c>
      <c r="B27" s="406" t="s">
        <v>46</v>
      </c>
      <c r="C27" s="406" t="s">
        <v>1143</v>
      </c>
      <c r="D27" s="406" t="s">
        <v>1144</v>
      </c>
      <c r="E27" s="407">
        <v>43321</v>
      </c>
      <c r="F27" s="406" t="s">
        <v>1203</v>
      </c>
      <c r="G27" s="406" t="s">
        <v>1141</v>
      </c>
      <c r="H27" s="406" t="s">
        <v>1147</v>
      </c>
      <c r="I27" s="407">
        <v>43385</v>
      </c>
      <c r="J27" s="406" t="s">
        <v>1196</v>
      </c>
      <c r="K27" s="408"/>
      <c r="L27" s="408">
        <v>0</v>
      </c>
    </row>
    <row r="28" spans="1:12" s="405" customFormat="1" ht="26.4">
      <c r="A28" s="406">
        <v>25</v>
      </c>
      <c r="B28" s="406" t="s">
        <v>46</v>
      </c>
      <c r="C28" s="406" t="s">
        <v>1143</v>
      </c>
      <c r="D28" s="406" t="s">
        <v>1144</v>
      </c>
      <c r="E28" s="407">
        <v>43381</v>
      </c>
      <c r="F28" s="406" t="s">
        <v>1203</v>
      </c>
      <c r="G28" s="406" t="s">
        <v>1141</v>
      </c>
      <c r="H28" s="406" t="s">
        <v>1142</v>
      </c>
      <c r="I28" s="407">
        <v>43432</v>
      </c>
      <c r="J28" s="406"/>
      <c r="K28" s="408"/>
      <c r="L28" s="408">
        <v>313.17</v>
      </c>
    </row>
    <row r="29" spans="1:12" s="405" customFormat="1" ht="23.4" customHeight="1">
      <c r="A29" s="406">
        <v>26</v>
      </c>
      <c r="B29" s="406" t="s">
        <v>46</v>
      </c>
      <c r="C29" s="406" t="s">
        <v>1143</v>
      </c>
      <c r="D29" s="406" t="s">
        <v>1144</v>
      </c>
      <c r="E29" s="407">
        <v>43413</v>
      </c>
      <c r="F29" s="406" t="s">
        <v>1204</v>
      </c>
      <c r="G29" s="406" t="s">
        <v>1141</v>
      </c>
      <c r="H29" s="406" t="s">
        <v>1142</v>
      </c>
      <c r="I29" s="407">
        <v>43468</v>
      </c>
      <c r="J29" s="406"/>
      <c r="K29" s="408"/>
      <c r="L29" s="408">
        <v>450</v>
      </c>
    </row>
    <row r="30" spans="1:12" s="405" customFormat="1" ht="26.4">
      <c r="A30" s="406">
        <v>27</v>
      </c>
      <c r="B30" s="406" t="s">
        <v>46</v>
      </c>
      <c r="C30" s="406" t="s">
        <v>1143</v>
      </c>
      <c r="D30" s="406" t="s">
        <v>1144</v>
      </c>
      <c r="E30" s="407">
        <v>43337</v>
      </c>
      <c r="F30" s="406" t="s">
        <v>1205</v>
      </c>
      <c r="G30" s="406" t="s">
        <v>1141</v>
      </c>
      <c r="H30" s="406" t="s">
        <v>1147</v>
      </c>
      <c r="I30" s="407">
        <v>43469</v>
      </c>
      <c r="J30" s="406" t="s">
        <v>1196</v>
      </c>
      <c r="K30" s="408"/>
      <c r="L30" s="408">
        <v>0</v>
      </c>
    </row>
    <row r="31" spans="1:12" s="405" customFormat="1" ht="39.6">
      <c r="A31" s="406">
        <v>28</v>
      </c>
      <c r="B31" s="406" t="s">
        <v>46</v>
      </c>
      <c r="C31" s="406" t="s">
        <v>1143</v>
      </c>
      <c r="D31" s="406" t="s">
        <v>1144</v>
      </c>
      <c r="E31" s="407">
        <v>43609</v>
      </c>
      <c r="F31" s="406" t="s">
        <v>1206</v>
      </c>
      <c r="G31" s="406" t="s">
        <v>1141</v>
      </c>
      <c r="H31" s="406" t="s">
        <v>1142</v>
      </c>
      <c r="I31" s="407">
        <v>43637</v>
      </c>
      <c r="J31" s="328" t="s">
        <v>1219</v>
      </c>
      <c r="K31" s="408">
        <v>1022.91</v>
      </c>
      <c r="L31" s="408">
        <v>1196</v>
      </c>
    </row>
    <row r="32" spans="1:12" s="405" customFormat="1" ht="39.6">
      <c r="A32" s="406">
        <v>29</v>
      </c>
      <c r="B32" s="406" t="s">
        <v>912</v>
      </c>
      <c r="C32" s="406" t="s">
        <v>912</v>
      </c>
      <c r="D32" s="406" t="s">
        <v>1173</v>
      </c>
      <c r="E32" s="407">
        <v>43602</v>
      </c>
      <c r="F32" s="406" t="s">
        <v>1207</v>
      </c>
      <c r="G32" s="406" t="s">
        <v>1141</v>
      </c>
      <c r="H32" s="406" t="s">
        <v>1142</v>
      </c>
      <c r="I32" s="407"/>
      <c r="J32" s="406"/>
      <c r="K32" s="408"/>
      <c r="L32" s="408">
        <v>2709</v>
      </c>
    </row>
    <row r="33" spans="1:12" s="405" customFormat="1" ht="43.8" customHeight="1">
      <c r="A33" s="406">
        <v>30</v>
      </c>
      <c r="B33" s="406" t="s">
        <v>46</v>
      </c>
      <c r="C33" s="406" t="s">
        <v>46</v>
      </c>
      <c r="D33" s="406" t="s">
        <v>1178</v>
      </c>
      <c r="E33" s="407">
        <v>43515</v>
      </c>
      <c r="F33" s="406" t="s">
        <v>1187</v>
      </c>
      <c r="G33" s="406" t="s">
        <v>1141</v>
      </c>
      <c r="H33" s="406" t="s">
        <v>1142</v>
      </c>
      <c r="I33" s="407">
        <v>43529</v>
      </c>
      <c r="J33" s="406" t="s">
        <v>1188</v>
      </c>
      <c r="K33" s="408"/>
      <c r="L33" s="408">
        <v>1968</v>
      </c>
    </row>
    <row r="34" spans="1:12" s="405" customFormat="1" ht="42" customHeight="1">
      <c r="A34" s="406">
        <v>31</v>
      </c>
      <c r="B34" s="406" t="s">
        <v>612</v>
      </c>
      <c r="C34" s="406" t="s">
        <v>612</v>
      </c>
      <c r="D34" s="406" t="s">
        <v>1178</v>
      </c>
      <c r="E34" s="407">
        <v>43718</v>
      </c>
      <c r="F34" s="406" t="s">
        <v>1212</v>
      </c>
      <c r="G34" s="406" t="s">
        <v>1141</v>
      </c>
      <c r="H34" s="406" t="s">
        <v>1142</v>
      </c>
      <c r="I34" s="407">
        <v>43767</v>
      </c>
      <c r="J34" s="406" t="s">
        <v>1182</v>
      </c>
      <c r="K34" s="408"/>
      <c r="L34" s="408">
        <v>6273.1</v>
      </c>
    </row>
    <row r="35" spans="1:12" s="405" customFormat="1" ht="39.6">
      <c r="A35" s="406">
        <v>32</v>
      </c>
      <c r="B35" s="406" t="s">
        <v>62</v>
      </c>
      <c r="C35" s="406" t="s">
        <v>62</v>
      </c>
      <c r="D35" s="406" t="s">
        <v>1178</v>
      </c>
      <c r="E35" s="407">
        <v>43718</v>
      </c>
      <c r="F35" s="406" t="s">
        <v>1213</v>
      </c>
      <c r="G35" s="406" t="s">
        <v>1141</v>
      </c>
      <c r="H35" s="406" t="s">
        <v>1142</v>
      </c>
      <c r="I35" s="407">
        <v>43762</v>
      </c>
      <c r="J35" s="406" t="s">
        <v>1182</v>
      </c>
      <c r="K35" s="396"/>
      <c r="L35" s="396">
        <v>3443.39</v>
      </c>
    </row>
    <row r="36" spans="1:12" s="405" customFormat="1" ht="26.4">
      <c r="A36" s="406">
        <v>33</v>
      </c>
      <c r="B36" s="406"/>
      <c r="C36" s="406"/>
      <c r="D36" s="406" t="s">
        <v>1178</v>
      </c>
      <c r="E36" s="407">
        <v>43663</v>
      </c>
      <c r="F36" s="328" t="s">
        <v>1222</v>
      </c>
      <c r="G36" s="406" t="s">
        <v>1141</v>
      </c>
      <c r="H36" s="406" t="s">
        <v>1142</v>
      </c>
      <c r="I36" s="407"/>
      <c r="J36" s="406"/>
      <c r="K36" s="396"/>
      <c r="L36" s="396">
        <v>1047.1400000000001</v>
      </c>
    </row>
    <row r="37" spans="1:12" s="405" customFormat="1" ht="26.4">
      <c r="A37" s="406">
        <v>34</v>
      </c>
      <c r="B37" s="406"/>
      <c r="C37" s="406"/>
      <c r="D37" s="406" t="s">
        <v>1178</v>
      </c>
      <c r="E37" s="407">
        <v>43662</v>
      </c>
      <c r="F37" s="328" t="s">
        <v>1215</v>
      </c>
      <c r="G37" s="406" t="s">
        <v>1141</v>
      </c>
      <c r="H37" s="406" t="s">
        <v>1147</v>
      </c>
      <c r="I37" s="407"/>
      <c r="J37" s="406"/>
      <c r="K37" s="396"/>
      <c r="L37" s="396">
        <v>0</v>
      </c>
    </row>
    <row r="38" spans="1:12" s="405" customFormat="1" ht="22.8" customHeight="1">
      <c r="A38" s="406">
        <v>35</v>
      </c>
      <c r="B38" s="406"/>
      <c r="C38" s="406"/>
      <c r="D38" s="406" t="s">
        <v>1151</v>
      </c>
      <c r="E38" s="407">
        <v>43724</v>
      </c>
      <c r="F38" s="328" t="s">
        <v>1221</v>
      </c>
      <c r="G38" s="406" t="s">
        <v>1141</v>
      </c>
      <c r="H38" s="406" t="s">
        <v>1142</v>
      </c>
      <c r="I38" s="407"/>
      <c r="J38" s="406"/>
      <c r="K38" s="396"/>
      <c r="L38" s="396">
        <v>1164.55</v>
      </c>
    </row>
    <row r="39" spans="1:12" s="405" customFormat="1" ht="26.4">
      <c r="A39" s="406">
        <v>36</v>
      </c>
      <c r="B39" s="406"/>
      <c r="C39" s="406"/>
      <c r="D39" s="406" t="s">
        <v>1178</v>
      </c>
      <c r="E39" s="407">
        <v>43604</v>
      </c>
      <c r="F39" s="328" t="s">
        <v>1220</v>
      </c>
      <c r="G39" s="406" t="s">
        <v>1141</v>
      </c>
      <c r="H39" s="406" t="s">
        <v>1142</v>
      </c>
      <c r="I39" s="407"/>
      <c r="J39" s="406"/>
      <c r="K39" s="396"/>
      <c r="L39" s="396">
        <v>1766.58</v>
      </c>
    </row>
    <row r="40" spans="1:12" s="405" customFormat="1" ht="30.6" customHeight="1">
      <c r="A40" s="406">
        <v>37</v>
      </c>
      <c r="B40" s="406"/>
      <c r="C40" s="406"/>
      <c r="D40" s="406" t="s">
        <v>1151</v>
      </c>
      <c r="E40" s="407">
        <v>43657</v>
      </c>
      <c r="F40" s="328"/>
      <c r="G40" s="406" t="s">
        <v>1141</v>
      </c>
      <c r="H40" s="406" t="s">
        <v>1142</v>
      </c>
      <c r="I40" s="407"/>
      <c r="J40" s="406"/>
      <c r="K40" s="396"/>
      <c r="L40" s="396">
        <v>1800</v>
      </c>
    </row>
    <row r="41" spans="1:12" s="405" customFormat="1" ht="26.4">
      <c r="A41" s="406">
        <v>38</v>
      </c>
      <c r="B41" s="406" t="s">
        <v>1138</v>
      </c>
      <c r="C41" s="406" t="s">
        <v>1138</v>
      </c>
      <c r="D41" s="406" t="s">
        <v>1139</v>
      </c>
      <c r="E41" s="407">
        <v>43514</v>
      </c>
      <c r="F41" s="406" t="s">
        <v>1140</v>
      </c>
      <c r="G41" s="406" t="s">
        <v>1141</v>
      </c>
      <c r="H41" s="406" t="s">
        <v>1142</v>
      </c>
      <c r="I41" s="407">
        <v>43522</v>
      </c>
      <c r="J41" s="406"/>
      <c r="K41" s="408"/>
      <c r="L41" s="408">
        <v>600</v>
      </c>
    </row>
    <row r="42" spans="1:12" s="405" customFormat="1" ht="26.4">
      <c r="A42" s="406">
        <v>39</v>
      </c>
      <c r="B42" s="406" t="s">
        <v>46</v>
      </c>
      <c r="C42" s="406" t="s">
        <v>1143</v>
      </c>
      <c r="D42" s="406" t="s">
        <v>1144</v>
      </c>
      <c r="E42" s="407">
        <v>43575</v>
      </c>
      <c r="F42" s="406" t="s">
        <v>1149</v>
      </c>
      <c r="G42" s="406" t="s">
        <v>1141</v>
      </c>
      <c r="H42" s="406" t="s">
        <v>1147</v>
      </c>
      <c r="I42" s="407">
        <v>43763</v>
      </c>
      <c r="J42" s="406" t="s">
        <v>1150</v>
      </c>
      <c r="K42" s="408"/>
      <c r="L42" s="408">
        <v>0</v>
      </c>
    </row>
    <row r="43" spans="1:12" s="405" customFormat="1" ht="26.4">
      <c r="A43" s="406">
        <v>40</v>
      </c>
      <c r="B43" s="406" t="s">
        <v>46</v>
      </c>
      <c r="C43" s="406" t="s">
        <v>1143</v>
      </c>
      <c r="D43" s="406" t="s">
        <v>1151</v>
      </c>
      <c r="E43" s="407">
        <v>43755</v>
      </c>
      <c r="F43" s="406" t="s">
        <v>1152</v>
      </c>
      <c r="G43" s="406" t="s">
        <v>1141</v>
      </c>
      <c r="H43" s="406" t="s">
        <v>1142</v>
      </c>
      <c r="I43" s="407">
        <v>43794</v>
      </c>
      <c r="J43" s="406"/>
      <c r="K43" s="408"/>
      <c r="L43" s="408">
        <v>80</v>
      </c>
    </row>
    <row r="44" spans="1:12" s="405" customFormat="1" ht="26.4">
      <c r="A44" s="406">
        <v>41</v>
      </c>
      <c r="B44" s="406" t="s">
        <v>46</v>
      </c>
      <c r="C44" s="406" t="s">
        <v>1143</v>
      </c>
      <c r="D44" s="406" t="s">
        <v>1144</v>
      </c>
      <c r="E44" s="407">
        <v>43775</v>
      </c>
      <c r="F44" s="406" t="s">
        <v>1153</v>
      </c>
      <c r="G44" s="406" t="s">
        <v>1141</v>
      </c>
      <c r="H44" s="406" t="s">
        <v>1142</v>
      </c>
      <c r="I44" s="407">
        <v>43810</v>
      </c>
      <c r="J44" s="406"/>
      <c r="K44" s="408"/>
      <c r="L44" s="408">
        <v>501</v>
      </c>
    </row>
    <row r="45" spans="1:12" s="405" customFormat="1" ht="26.4">
      <c r="A45" s="406">
        <v>42</v>
      </c>
      <c r="B45" s="406" t="s">
        <v>46</v>
      </c>
      <c r="C45" s="406" t="s">
        <v>1143</v>
      </c>
      <c r="D45" s="406" t="s">
        <v>1144</v>
      </c>
      <c r="E45" s="407">
        <v>43792</v>
      </c>
      <c r="F45" s="406" t="s">
        <v>1154</v>
      </c>
      <c r="G45" s="406" t="s">
        <v>1141</v>
      </c>
      <c r="H45" s="406" t="s">
        <v>1142</v>
      </c>
      <c r="I45" s="407">
        <v>43839</v>
      </c>
      <c r="J45" s="406"/>
      <c r="K45" s="408"/>
      <c r="L45" s="408">
        <v>2088</v>
      </c>
    </row>
    <row r="46" spans="1:12" s="405" customFormat="1" ht="26.4">
      <c r="A46" s="406">
        <v>43</v>
      </c>
      <c r="B46" s="406"/>
      <c r="C46" s="406"/>
      <c r="D46" s="406" t="s">
        <v>1178</v>
      </c>
      <c r="E46" s="407">
        <v>43796</v>
      </c>
      <c r="F46" s="328" t="s">
        <v>1220</v>
      </c>
      <c r="G46" s="406" t="s">
        <v>1141</v>
      </c>
      <c r="H46" s="406" t="s">
        <v>1142</v>
      </c>
      <c r="I46" s="407"/>
      <c r="J46" s="406"/>
      <c r="K46" s="408"/>
      <c r="L46" s="408">
        <v>426.75</v>
      </c>
    </row>
    <row r="47" spans="1:12" s="405" customFormat="1" ht="25.2" customHeight="1">
      <c r="A47" s="406">
        <v>44</v>
      </c>
      <c r="B47" s="406"/>
      <c r="C47" s="406" t="s">
        <v>1143</v>
      </c>
      <c r="D47" s="406" t="s">
        <v>1151</v>
      </c>
      <c r="E47" s="407">
        <v>43718</v>
      </c>
      <c r="F47" s="328" t="s">
        <v>1221</v>
      </c>
      <c r="G47" s="406" t="s">
        <v>1141</v>
      </c>
      <c r="H47" s="406" t="s">
        <v>1142</v>
      </c>
      <c r="I47" s="407"/>
      <c r="J47" s="406"/>
      <c r="K47" s="408"/>
      <c r="L47" s="408">
        <v>143.91999999999999</v>
      </c>
    </row>
    <row r="48" spans="1:12" s="405" customFormat="1" ht="25.2" customHeight="1">
      <c r="A48" s="406">
        <v>45</v>
      </c>
      <c r="B48" s="406"/>
      <c r="C48" s="406" t="s">
        <v>1143</v>
      </c>
      <c r="D48" s="406" t="s">
        <v>1151</v>
      </c>
      <c r="E48" s="407">
        <v>43631</v>
      </c>
      <c r="F48" s="328" t="s">
        <v>1221</v>
      </c>
      <c r="G48" s="406" t="s">
        <v>1141</v>
      </c>
      <c r="H48" s="406" t="s">
        <v>1142</v>
      </c>
      <c r="I48" s="407"/>
      <c r="J48" s="406"/>
      <c r="K48" s="408"/>
      <c r="L48" s="408">
        <v>801.22</v>
      </c>
    </row>
    <row r="49" spans="1:12" s="405" customFormat="1" ht="25.2" customHeight="1">
      <c r="A49" s="406">
        <v>46</v>
      </c>
      <c r="B49" s="406"/>
      <c r="C49" s="406" t="s">
        <v>1143</v>
      </c>
      <c r="D49" s="406" t="s">
        <v>1151</v>
      </c>
      <c r="E49" s="407">
        <v>43860</v>
      </c>
      <c r="F49" s="328" t="s">
        <v>1221</v>
      </c>
      <c r="G49" s="406" t="s">
        <v>1141</v>
      </c>
      <c r="H49" s="406" t="s">
        <v>1142</v>
      </c>
      <c r="I49" s="407"/>
      <c r="J49" s="406"/>
      <c r="K49" s="408"/>
      <c r="L49" s="408">
        <v>708.32</v>
      </c>
    </row>
    <row r="50" spans="1:12" s="405" customFormat="1" ht="25.2" customHeight="1">
      <c r="A50" s="406">
        <v>47</v>
      </c>
      <c r="B50" s="406"/>
      <c r="C50" s="406" t="s">
        <v>1143</v>
      </c>
      <c r="D50" s="328" t="s">
        <v>1144</v>
      </c>
      <c r="E50" s="407">
        <v>43950</v>
      </c>
      <c r="F50" s="406"/>
      <c r="G50" s="406" t="s">
        <v>1141</v>
      </c>
      <c r="H50" s="406" t="s">
        <v>1142</v>
      </c>
      <c r="I50" s="407"/>
      <c r="J50" s="406"/>
      <c r="K50" s="408"/>
      <c r="L50" s="408">
        <v>2351.37</v>
      </c>
    </row>
    <row r="51" spans="1:12" s="405" customFormat="1" ht="26.4">
      <c r="A51" s="406">
        <v>48</v>
      </c>
      <c r="B51" s="406" t="s">
        <v>46</v>
      </c>
      <c r="C51" s="406" t="s">
        <v>1143</v>
      </c>
      <c r="D51" s="406" t="s">
        <v>1144</v>
      </c>
      <c r="E51" s="407">
        <v>43883</v>
      </c>
      <c r="F51" s="406" t="s">
        <v>1155</v>
      </c>
      <c r="G51" s="406" t="s">
        <v>1141</v>
      </c>
      <c r="H51" s="406" t="s">
        <v>1147</v>
      </c>
      <c r="I51" s="407">
        <v>43894</v>
      </c>
      <c r="J51" s="406" t="s">
        <v>1156</v>
      </c>
      <c r="K51" s="408"/>
      <c r="L51" s="408">
        <v>0</v>
      </c>
    </row>
    <row r="52" spans="1:12" s="405" customFormat="1" ht="26.4">
      <c r="A52" s="406">
        <v>49</v>
      </c>
      <c r="B52" s="406" t="s">
        <v>46</v>
      </c>
      <c r="C52" s="406" t="s">
        <v>1143</v>
      </c>
      <c r="D52" s="406" t="s">
        <v>1144</v>
      </c>
      <c r="E52" s="407">
        <v>43895</v>
      </c>
      <c r="F52" s="406" t="s">
        <v>1157</v>
      </c>
      <c r="G52" s="406" t="s">
        <v>1141</v>
      </c>
      <c r="H52" s="406" t="s">
        <v>1147</v>
      </c>
      <c r="I52" s="407">
        <v>43928</v>
      </c>
      <c r="J52" s="406" t="s">
        <v>1158</v>
      </c>
      <c r="K52" s="408"/>
      <c r="L52" s="408">
        <v>0</v>
      </c>
    </row>
    <row r="53" spans="1:12" s="405" customFormat="1" ht="26.4">
      <c r="A53" s="406">
        <v>50</v>
      </c>
      <c r="B53" s="406" t="s">
        <v>46</v>
      </c>
      <c r="C53" s="406" t="s">
        <v>1143</v>
      </c>
      <c r="D53" s="406" t="s">
        <v>1151</v>
      </c>
      <c r="E53" s="407">
        <v>43970</v>
      </c>
      <c r="F53" s="406" t="s">
        <v>1159</v>
      </c>
      <c r="G53" s="406" t="s">
        <v>1141</v>
      </c>
      <c r="H53" s="406" t="s">
        <v>1142</v>
      </c>
      <c r="I53" s="407">
        <v>44019</v>
      </c>
      <c r="J53" s="406"/>
      <c r="K53" s="408"/>
      <c r="L53" s="408">
        <v>703.72</v>
      </c>
    </row>
    <row r="54" spans="1:12" s="405" customFormat="1" ht="28.2" customHeight="1">
      <c r="A54" s="406">
        <v>51</v>
      </c>
      <c r="B54" s="406" t="s">
        <v>46</v>
      </c>
      <c r="C54" s="406" t="s">
        <v>1143</v>
      </c>
      <c r="D54" s="406" t="s">
        <v>1144</v>
      </c>
      <c r="E54" s="407">
        <v>43998</v>
      </c>
      <c r="F54" s="406" t="s">
        <v>1160</v>
      </c>
      <c r="G54" s="406" t="s">
        <v>1141</v>
      </c>
      <c r="H54" s="406" t="s">
        <v>1147</v>
      </c>
      <c r="I54" s="407">
        <v>44021</v>
      </c>
      <c r="J54" s="406" t="s">
        <v>1161</v>
      </c>
      <c r="K54" s="408"/>
      <c r="L54" s="408">
        <v>0</v>
      </c>
    </row>
    <row r="55" spans="1:12" s="405" customFormat="1" ht="26.4">
      <c r="A55" s="406">
        <v>52</v>
      </c>
      <c r="B55" s="406" t="s">
        <v>46</v>
      </c>
      <c r="C55" s="406" t="s">
        <v>1143</v>
      </c>
      <c r="D55" s="406" t="s">
        <v>1144</v>
      </c>
      <c r="E55" s="407">
        <v>44009</v>
      </c>
      <c r="F55" s="406" t="s">
        <v>1162</v>
      </c>
      <c r="G55" s="406" t="s">
        <v>1141</v>
      </c>
      <c r="H55" s="406" t="s">
        <v>1147</v>
      </c>
      <c r="I55" s="407">
        <v>44088</v>
      </c>
      <c r="J55" s="406" t="s">
        <v>1163</v>
      </c>
      <c r="K55" s="408"/>
      <c r="L55" s="408">
        <v>0</v>
      </c>
    </row>
    <row r="56" spans="1:12" s="405" customFormat="1" ht="26.4">
      <c r="A56" s="406">
        <v>53</v>
      </c>
      <c r="B56" s="406" t="s">
        <v>46</v>
      </c>
      <c r="C56" s="406" t="s">
        <v>1143</v>
      </c>
      <c r="D56" s="406" t="s">
        <v>1144</v>
      </c>
      <c r="E56" s="407">
        <v>44069</v>
      </c>
      <c r="F56" s="406" t="s">
        <v>1164</v>
      </c>
      <c r="G56" s="406" t="s">
        <v>1165</v>
      </c>
      <c r="H56" s="406" t="s">
        <v>1147</v>
      </c>
      <c r="I56" s="407">
        <v>44105</v>
      </c>
      <c r="J56" s="406" t="s">
        <v>1166</v>
      </c>
      <c r="K56" s="408"/>
      <c r="L56" s="408">
        <v>0</v>
      </c>
    </row>
    <row r="57" spans="1:12" s="405" customFormat="1" ht="26.4">
      <c r="A57" s="406">
        <v>54</v>
      </c>
      <c r="B57" s="406" t="s">
        <v>46</v>
      </c>
      <c r="C57" s="406" t="s">
        <v>1143</v>
      </c>
      <c r="D57" s="406" t="s">
        <v>1144</v>
      </c>
      <c r="E57" s="407">
        <v>44089</v>
      </c>
      <c r="F57" s="406" t="s">
        <v>1167</v>
      </c>
      <c r="G57" s="406" t="s">
        <v>1141</v>
      </c>
      <c r="H57" s="406" t="s">
        <v>1147</v>
      </c>
      <c r="I57" s="407">
        <v>44118</v>
      </c>
      <c r="J57" s="406" t="s">
        <v>1158</v>
      </c>
      <c r="K57" s="408">
        <v>720.71</v>
      </c>
      <c r="L57" s="408">
        <v>0</v>
      </c>
    </row>
    <row r="58" spans="1:12" s="405" customFormat="1" ht="40.799999999999997" customHeight="1">
      <c r="A58" s="406">
        <v>55</v>
      </c>
      <c r="B58" s="406" t="s">
        <v>46</v>
      </c>
      <c r="C58" s="406" t="s">
        <v>1143</v>
      </c>
      <c r="D58" s="406" t="s">
        <v>1144</v>
      </c>
      <c r="E58" s="407">
        <v>44118</v>
      </c>
      <c r="F58" s="406" t="s">
        <v>1168</v>
      </c>
      <c r="G58" s="406" t="s">
        <v>1169</v>
      </c>
      <c r="H58" s="406"/>
      <c r="I58" s="407"/>
      <c r="J58" s="406"/>
      <c r="K58" s="408">
        <v>2378</v>
      </c>
      <c r="L58" s="408">
        <v>0</v>
      </c>
    </row>
    <row r="59" spans="1:12" s="405" customFormat="1" ht="26.4">
      <c r="A59" s="406">
        <v>56</v>
      </c>
      <c r="B59" s="406" t="s">
        <v>46</v>
      </c>
      <c r="C59" s="406" t="s">
        <v>46</v>
      </c>
      <c r="D59" s="406" t="s">
        <v>1139</v>
      </c>
      <c r="E59" s="407">
        <v>44073</v>
      </c>
      <c r="F59" s="406" t="s">
        <v>1175</v>
      </c>
      <c r="G59" s="406" t="s">
        <v>1141</v>
      </c>
      <c r="H59" s="406" t="s">
        <v>1142</v>
      </c>
      <c r="I59" s="407">
        <v>44106</v>
      </c>
      <c r="J59" s="406" t="s">
        <v>1176</v>
      </c>
      <c r="K59" s="408"/>
      <c r="L59" s="408">
        <v>977.99</v>
      </c>
    </row>
    <row r="60" spans="1:12" s="405" customFormat="1" ht="26.4">
      <c r="A60" s="406">
        <v>57</v>
      </c>
      <c r="B60" s="406"/>
      <c r="C60" s="406" t="s">
        <v>1143</v>
      </c>
      <c r="D60" s="406" t="s">
        <v>1209</v>
      </c>
      <c r="E60" s="407">
        <v>43994</v>
      </c>
      <c r="F60" s="406" t="s">
        <v>1216</v>
      </c>
      <c r="G60" s="406"/>
      <c r="H60" s="406"/>
      <c r="I60" s="407"/>
      <c r="J60" s="406"/>
      <c r="K60" s="396">
        <v>1099.33</v>
      </c>
      <c r="L60" s="396"/>
    </row>
    <row r="61" spans="1:12" s="405" customFormat="1" ht="34.799999999999997" customHeight="1">
      <c r="A61" s="406">
        <v>58</v>
      </c>
      <c r="B61" s="406"/>
      <c r="C61" s="406"/>
      <c r="D61" s="406" t="s">
        <v>1178</v>
      </c>
      <c r="E61" s="407">
        <v>44064</v>
      </c>
      <c r="F61" s="406" t="s">
        <v>1215</v>
      </c>
      <c r="G61" s="406" t="s">
        <v>1141</v>
      </c>
      <c r="H61" s="406" t="s">
        <v>1142</v>
      </c>
      <c r="I61" s="407">
        <v>44130</v>
      </c>
      <c r="J61" s="406"/>
      <c r="K61" s="396"/>
      <c r="L61" s="396">
        <v>7960.84</v>
      </c>
    </row>
    <row r="62" spans="1:12" s="405" customFormat="1" ht="27.6" customHeight="1">
      <c r="A62" s="406">
        <v>59</v>
      </c>
      <c r="B62" s="406"/>
      <c r="C62" s="406"/>
      <c r="D62" s="406" t="s">
        <v>1178</v>
      </c>
      <c r="E62" s="407">
        <v>44081</v>
      </c>
      <c r="F62" s="406" t="s">
        <v>1214</v>
      </c>
      <c r="G62" s="406"/>
      <c r="H62" s="406"/>
      <c r="I62" s="407"/>
      <c r="J62" s="406"/>
      <c r="K62" s="408">
        <v>5000</v>
      </c>
      <c r="L62" s="408"/>
    </row>
    <row r="63" spans="1:12" s="405" customFormat="1" ht="42" customHeight="1">
      <c r="A63" s="406">
        <v>60</v>
      </c>
      <c r="B63" s="406" t="s">
        <v>851</v>
      </c>
      <c r="C63" s="406" t="s">
        <v>851</v>
      </c>
      <c r="D63" s="406" t="s">
        <v>1173</v>
      </c>
      <c r="E63" s="407">
        <v>43881</v>
      </c>
      <c r="F63" s="406" t="s">
        <v>1174</v>
      </c>
      <c r="G63" s="406" t="s">
        <v>1141</v>
      </c>
      <c r="H63" s="406" t="s">
        <v>1142</v>
      </c>
      <c r="I63" s="407">
        <v>43916</v>
      </c>
      <c r="J63" s="406" t="s">
        <v>1208</v>
      </c>
      <c r="K63" s="408"/>
      <c r="L63" s="408">
        <v>36102</v>
      </c>
    </row>
    <row r="64" spans="1:12" s="405" customFormat="1" ht="25.2" customHeight="1">
      <c r="A64" s="406">
        <v>61</v>
      </c>
      <c r="B64" s="406"/>
      <c r="C64" s="406"/>
      <c r="D64" s="406" t="s">
        <v>1217</v>
      </c>
      <c r="E64" s="407">
        <v>43881</v>
      </c>
      <c r="F64" s="406" t="s">
        <v>1174</v>
      </c>
      <c r="G64" s="406"/>
      <c r="H64" s="406"/>
      <c r="I64" s="407"/>
      <c r="J64" s="406"/>
      <c r="K64" s="408">
        <v>2450</v>
      </c>
      <c r="L64" s="408">
        <v>15280</v>
      </c>
    </row>
    <row r="65" spans="1:12" s="405" customFormat="1" ht="53.4" thickBot="1">
      <c r="A65" s="406">
        <v>62</v>
      </c>
      <c r="B65" s="406" t="s">
        <v>46</v>
      </c>
      <c r="C65" s="406" t="s">
        <v>46</v>
      </c>
      <c r="D65" s="406" t="s">
        <v>1178</v>
      </c>
      <c r="E65" s="407">
        <v>43898</v>
      </c>
      <c r="F65" s="406" t="s">
        <v>1210</v>
      </c>
      <c r="G65" s="406" t="s">
        <v>1141</v>
      </c>
      <c r="H65" s="406" t="s">
        <v>1142</v>
      </c>
      <c r="I65" s="407">
        <v>43998</v>
      </c>
      <c r="J65" s="406" t="s">
        <v>1211</v>
      </c>
      <c r="K65" s="409"/>
      <c r="L65" s="409">
        <v>3926</v>
      </c>
    </row>
    <row r="66" spans="1:12" ht="26.4" customHeight="1" thickBot="1">
      <c r="K66" s="411">
        <f>SUM(K4:K65)</f>
        <v>18310.550000000003</v>
      </c>
      <c r="L66" s="410">
        <f>SUM(L4:L65)</f>
        <v>119720.29000000001</v>
      </c>
    </row>
  </sheetData>
  <mergeCells count="1">
    <mergeCell ref="A2:L2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6</vt:i4>
      </vt:variant>
    </vt:vector>
  </HeadingPairs>
  <TitlesOfParts>
    <vt:vector size="13" baseType="lpstr">
      <vt:lpstr>informacje ogólne</vt:lpstr>
      <vt:lpstr>budynki</vt:lpstr>
      <vt:lpstr>elektronika </vt:lpstr>
      <vt:lpstr>środki trwałe</vt:lpstr>
      <vt:lpstr>pojazdy</vt:lpstr>
      <vt:lpstr>lokalizacje</vt:lpstr>
      <vt:lpstr>szkodowosc</vt:lpstr>
      <vt:lpstr>budynki!Obszar_wydruku</vt:lpstr>
      <vt:lpstr>'elektronika '!Obszar_wydruku</vt:lpstr>
      <vt:lpstr>'informacje ogólne'!Obszar_wydruku</vt:lpstr>
      <vt:lpstr>lokalizacje!Obszar_wydruku</vt:lpstr>
      <vt:lpstr>szkodowosc!Obszar_wydruku</vt:lpstr>
      <vt:lpstr>'środki trwałe'!Obszar_wydruku</vt:lpstr>
    </vt:vector>
  </TitlesOfParts>
  <Company>MedicEuro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załączniki</dc:title>
  <dc:creator>MAXIMUS BROKER</dc:creator>
  <cp:lastModifiedBy>Magda Kowalska</cp:lastModifiedBy>
  <cp:lastPrinted>2020-11-13T09:51:14Z</cp:lastPrinted>
  <dcterms:created xsi:type="dcterms:W3CDTF">2004-04-21T13:58:08Z</dcterms:created>
  <dcterms:modified xsi:type="dcterms:W3CDTF">2020-11-13T09:51:59Z</dcterms:modified>
</cp:coreProperties>
</file>